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04" i="371" l="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V95" i="371"/>
  <c r="U95" i="371"/>
  <c r="T95" i="371"/>
  <c r="S95" i="37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V92" i="371"/>
  <c r="U92" i="371"/>
  <c r="T92" i="37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V84" i="371"/>
  <c r="U84" i="371"/>
  <c r="T84" i="371"/>
  <c r="S84" i="371"/>
  <c r="R84" i="371"/>
  <c r="Q84" i="371"/>
  <c r="T83" i="371"/>
  <c r="U83" i="371" s="1"/>
  <c r="S83" i="371"/>
  <c r="V83" i="371" s="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V78" i="371"/>
  <c r="U78" i="371"/>
  <c r="T78" i="37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T75" i="371"/>
  <c r="U75" i="371" s="1"/>
  <c r="S75" i="371"/>
  <c r="V75" i="371" s="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4" i="371"/>
  <c r="U18" i="371"/>
  <c r="U22" i="371"/>
  <c r="U24" i="371"/>
  <c r="U30" i="371"/>
  <c r="U12" i="371"/>
  <c r="U20" i="371"/>
  <c r="U40" i="371"/>
  <c r="U42" i="371"/>
  <c r="U46" i="371"/>
  <c r="U10" i="371"/>
  <c r="U26" i="371"/>
  <c r="U32" i="371"/>
  <c r="U36" i="371"/>
  <c r="U38" i="371"/>
  <c r="C26" i="419"/>
  <c r="N26" i="419" l="1"/>
  <c r="N27" i="419" s="1"/>
  <c r="N25" i="419"/>
  <c r="G26" i="419"/>
  <c r="N28" i="419" l="1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<sst xmlns="http://schemas.openxmlformats.org/spreadsheetml/2006/main" count="36199" uniqueCount="6678">
  <si>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</si>
  <si>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</si>
  <si>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</si>
  <si>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</si>
  <si>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</si>
  <si>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</si>
  <si>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</si>
  <si>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</si>
  <si>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</si>
  <si>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</si>
  <si>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</si>
  <si>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</si>
  <si>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</si>
  <si>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</si>
  <si>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</si>
  <si>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</si>
  <si>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</si>
  <si>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</si>
  <si>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</si>
  <si>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</si>
  <si>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</si>
  <si>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</si>
  <si>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</si>
  <si>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</si>
  <si>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</si>
  <si>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</si>
  <si>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</si>
  <si>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</si>
  <si>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</si>
  <si>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</si>
  <si>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</si>
  <si>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</si>
  <si>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</si>
  <si>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</si>
  <si>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</si>
  <si>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</si>
  <si>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</si>
  <si>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</si>
  <si>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</si>
  <si>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</si>
  <si>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</si>
  <si>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</si>
  <si>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</si>
  <si>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</si>
  <si>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</si>
  <si>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</si>
  <si>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</si>
  <si>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</si>
  <si>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</si>
  <si>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</si>
  <si>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</si>
  <si>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</si>
  <si>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</si>
  <si>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</si>
  <si>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</si>
  <si>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</si>
  <si>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</si>
  <si>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</si>
  <si>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</si>
  <si>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</si>
  <si>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</si>
  <si>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</si>
  <si>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</si>
  <si>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</si>
  <si>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</si>
  <si>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</si>
  <si>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</si>
  <si>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</si>
  <si>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</si>
  <si>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</si>
  <si>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</si>
  <si>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</si>
  <si>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</si>
  <si>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</si>
  <si>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</si>
  <si>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</si>
  <si>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</si>
  <si>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</si>
  <si>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</si>
  <si>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</si>
  <si>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</si>
  <si>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</si>
  <si>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</si>
  <si>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</si>
  <si>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</si>
  <si>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</si>
  <si>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</si>
  <si>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</si>
  <si>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</si>
  <si>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</si>
  <si>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</si>
  <si>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</si>
  <si>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</si>
  <si>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</si>
  <si>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</si>
  <si>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</si>
  <si>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</si>
  <si>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</si>
  <si>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</si>
  <si>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</si>
  <si>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</si>
  <si>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</si>
  <si>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</si>
  <si>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</si>
  <si>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</si>
  <si>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</si>
  <si>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</si>
  <si>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</si>
  <si>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</si>
  <si>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</si>
  <si>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</si>
  <si>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</si>
  <si>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</si>
  <si>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</si>
  <si>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</si>
  <si>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</si>
  <si>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</si>
  <si>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</si>
  <si>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</si>
  <si>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</si>
  <si>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</si>
  <si>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</si>
  <si>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</si>
  <si>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</si>
  <si>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</si>
  <si>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</si>
  <si>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</si>
  <si>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</si>
  <si>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</si>
  <si>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</si>
  <si>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</si>
  <si>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</si>
  <si>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</si>
  <si>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</si>
  <si>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</si>
  <si>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</si>
  <si>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</si>
  <si>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</si>
  <si>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</si>
  <si>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</si>
  <si>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</si>
  <si>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</si>
  <si>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</si>
  <si>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</si>
  <si>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</si>
  <si>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</si>
  <si>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</si>
  <si>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</si>
  <si>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</si>
  <si>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</si>
  <si>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</si>
  <si>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</si>
  <si>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</si>
  <si>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</si>
  <si>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</si>
  <si>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</si>
  <si>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</si>
  <si>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</si>
  <si>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</si>
  <si>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</si>
  <si>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</si>
  <si>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</si>
  <si>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</si>
  <si>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</si>
  <si>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</si>
  <si>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</si>
  <si>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</si>
  <si>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</si>
  <si>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</si>
  <si>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</si>
  <si>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</si>
  <si>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</si>
  <si>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</si>
  <si>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</si>
  <si>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</si>
  <si>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</si>
  <si>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</si>
  <si>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</si>
  <si>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</si>
  <si>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</si>
  <si>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</si>
  <si>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</si>
  <si>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</si>
  <si>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</si>
  <si>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</si>
  <si>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</si>
  <si>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</si>
  <si>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</si>
  <si>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</si>
  <si>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</si>
  <si>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</si>
  <si>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</si>
  <si>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</si>
  <si>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</si>
  <si>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</si>
  <si>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</si>
  <si>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</si>
  <si>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</si>
  <si>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</si>
  <si>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</si>
  <si>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</si>
  <si>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</si>
  <si>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</si>
  <si>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</si>
  <si>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</si>
  <si>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</si>
  <si>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</si>
  <si>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</si>
  <si>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</si>
  <si>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</si>
  <si>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</si>
  <si>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</si>
  <si>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</si>
  <si>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</si>
  <si>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</si>
  <si>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</si>
  <si>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</si>
  <si>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</si>
  <si>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</si>
  <si>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</si>
  <si>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</si>
  <si>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</si>
  <si>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</si>
  <si>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</si>
  <si>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</si>
  <si>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</si>
  <si>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</si>
  <si>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</si>
  <si>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</si>
  <si>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</si>
  <si>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</si>
  <si>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</si>
  <si>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</si>
  <si>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</si>
  <si>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</si>
  <si>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</si>
  <si>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</si>
  <si>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</si>
  <si>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</si>
  <si>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</si>
  <si>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</si>
  <si>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</si>
  <si>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</si>
  <si>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</si>
  <si>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</si>
  <si>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</si>
  <si>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</si>
  <si>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</si>
  <si>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</si>
  <si>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</si>
  <si>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</si>
  <si>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</si>
  <si>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</si>
  <si>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</si>
  <si>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</si>
  <si>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</si>
  <si>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</si>
  <si>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</si>
  <si>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</si>
  <si>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</si>
  <si>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</si>
  <si>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</si>
  <si>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</si>
  <si>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</si>
  <si>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</si>
  <si>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</si>
  <si>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</si>
  <si>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</si>
  <si>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</si>
  <si>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</si>
  <si>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</si>
  <si>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</si>
  <si>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</si>
  <si>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</si>
  <si>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</si>
  <si>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</si>
  <si>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</si>
  <si>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</si>
  <si>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</si>
  <si>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</si>
  <si>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</si>
  <si>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</si>
  <si>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</si>
  <si>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</si>
  <si>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</si>
  <si>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</si>
  <si>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</si>
  <si>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</si>
  <si>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</si>
  <si>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</si>
  <si>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</si>
  <si>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</si>
  <si>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</si>
  <si>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</si>
  <si>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</si>
  <si>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</si>
  <si>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</si>
  <si>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</si>
  <si>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</si>
  <si>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</si>
  <si>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</si>
  <si>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</si>
  <si>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</si>
  <si>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</si>
  <si>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</si>
  <si>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</si>
  <si>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</si>
  <si>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</si>
  <si>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</si>
  <si>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</si>
  <si>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</si>
  <si>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chirurgická klinika - cévně-transplantační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</si>
  <si>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</si>
  <si>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</si>
  <si>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</si>
  <si>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</si>
  <si>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</si>
  <si>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</si>
  <si>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</si>
  <si>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</si>
  <si>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</si>
  <si>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</si>
  <si>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</si>
  <si>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</si>
  <si>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</si>
  <si>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</si>
  <si>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</si>
  <si>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</si>
  <si>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</si>
  <si>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</si>
  <si>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</si>
  <si>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</si>
  <si>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</si>
  <si>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</si>
  <si>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</si>
  <si>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</si>
  <si>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</si>
  <si>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</si>
  <si>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</si>
  <si>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</si>
  <si>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</si>
  <si>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</si>
  <si>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</si>
  <si>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</si>
  <si>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</si>
  <si>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</si>
  <si>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</si>
  <si>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</si>
  <si>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</si>
  <si>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</si>
  <si>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</si>
  <si>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</si>
  <si>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</si>
  <si>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</si>
  <si>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</si>
  <si>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</si>
  <si>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</si>
  <si>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</si>
  <si>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</si>
  <si>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</si>
  <si>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</si>
  <si>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</si>
  <si>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</si>
  <si>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</si>
  <si>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</si>
  <si>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</si>
  <si>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</si>
  <si>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</si>
  <si>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</si>
  <si>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</si>
  <si>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</si>
  <si>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</si>
  <si>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</si>
  <si>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</si>
  <si>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</si>
  <si>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</si>
  <si>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</si>
  <si>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</si>
  <si>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</si>
  <si>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</si>
  <si>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</si>
  <si>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</si>
  <si>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</si>
  <si>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</si>
  <si>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</si>
  <si>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</si>
  <si>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</si>
  <si>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</si>
  <si>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</si>
  <si>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</si>
  <si>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</si>
  <si>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</si>
  <si>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</si>
  <si>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</si>
  <si>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</si>
  <si>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</si>
  <si>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</si>
  <si>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</si>
  <si>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</si>
  <si>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</si>
  <si>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</si>
  <si>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</si>
  <si>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</si>
  <si>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</si>
  <si>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</si>
  <si>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</si>
  <si>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</si>
  <si>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</si>
  <si>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</si>
  <si>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</si>
  <si>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</si>
  <si>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</si>
  <si>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</si>
  <si>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</si>
  <si>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</si>
  <si>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</si>
  <si>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</si>
  <si>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</si>
  <si>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</si>
  <si>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</si>
  <si>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</si>
  <si>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</si>
  <si>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</si>
  <si>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</si>
  <si>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</si>
  <si>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</si>
  <si>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</si>
  <si>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</si>
  <si>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</si>
  <si>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</si>
  <si>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</si>
  <si>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</si>
  <si>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</si>
  <si>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</si>
  <si>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</si>
  <si>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</si>
  <si>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</si>
  <si>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</si>
  <si>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</si>
  <si>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</si>
  <si>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</si>
  <si>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</si>
  <si>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</si>
  <si>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</si>
  <si>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</si>
  <si>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</si>
  <si>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</si>
  <si>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</si>
  <si>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</si>
  <si>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</si>
  <si>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</si>
  <si>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</si>
  <si>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</si>
  <si>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</si>
  <si>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</si>
  <si>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</si>
  <si>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</si>
  <si>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</si>
  <si>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</si>
  <si>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</si>
  <si>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</si>
  <si>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</si>
  <si>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</si>
  <si>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</si>
  <si>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</si>
  <si>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</si>
  <si>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</si>
  <si>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</si>
  <si>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</si>
  <si>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</si>
  <si>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</si>
  <si>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</si>
  <si>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</si>
  <si>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</si>
  <si>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</si>
  <si>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</si>
  <si>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</si>
  <si>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</si>
  <si>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</si>
  <si>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</si>
  <si>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</si>
  <si>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</si>
  <si>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</si>
  <si>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</si>
  <si>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</si>
  <si>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</si>
  <si>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</si>
  <si>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</si>
  <si>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</si>
  <si>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</si>
  <si>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</si>
  <si>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</si>
  <si>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</si>
  <si>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</si>
  <si>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</si>
  <si>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</si>
  <si>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</si>
  <si>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</si>
  <si>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</si>
  <si>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</si>
  <si>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</si>
  <si>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</si>
  <si>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</si>
  <si>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</si>
  <si>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</si>
  <si>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</si>
  <si>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</si>
  <si>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</si>
  <si>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</si>
  <si>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</si>
  <si>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</si>
  <si>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</si>
  <si>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</si>
  <si>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</si>
  <si>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</si>
  <si>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</si>
  <si>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</si>
  <si>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</si>
  <si>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</si>
  <si>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</si>
  <si>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</si>
  <si>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</si>
  <si>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</si>
  <si>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</si>
  <si>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</si>
  <si>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</si>
  <si>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</si>
  <si>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05</t>
  </si>
  <si>
    <t>II. chirurgická klinika - cévně-transplantační</t>
  </si>
  <si>
    <t/>
  </si>
  <si>
    <t>50113007     léky - krev.deriváty ZUL (LEK)</t>
  </si>
  <si>
    <t>II. chirurgická klinika - cévně-transplantační Celkem</t>
  </si>
  <si>
    <t>SumaKL</t>
  </si>
  <si>
    <t>0511</t>
  </si>
  <si>
    <t>lůžkové oddělení 37</t>
  </si>
  <si>
    <t>lůžkové oddělení 37 Celkem</t>
  </si>
  <si>
    <t>SumaNS</t>
  </si>
  <si>
    <t>mezeraNS</t>
  </si>
  <si>
    <t>0521</t>
  </si>
  <si>
    <t>ambulance</t>
  </si>
  <si>
    <t>ambulance Celkem</t>
  </si>
  <si>
    <t>0532</t>
  </si>
  <si>
    <t xml:space="preserve">JIP 37A </t>
  </si>
  <si>
    <t>JIP 37A  Celkem</t>
  </si>
  <si>
    <t>0564</t>
  </si>
  <si>
    <t>pracoviště COS</t>
  </si>
  <si>
    <t>pracoviště COS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</si>
  <si>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</si>
  <si>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</si>
  <si>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</si>
  <si>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</si>
  <si>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</si>
  <si>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</si>
  <si>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</si>
  <si>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</si>
  <si>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</si>
  <si>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845242</t>
  </si>
  <si>
    <t>109409</t>
  </si>
  <si>
    <t>NOLPAZA 40 MG ENTEROSOLVENTNÍ TABLETY</t>
  </si>
  <si>
    <t>POR TBL ENT 14X40MG</t>
  </si>
  <si>
    <t>142546</t>
  </si>
  <si>
    <t>42546</t>
  </si>
  <si>
    <t>POR SIR 1X200ML</t>
  </si>
  <si>
    <t>157712</t>
  </si>
  <si>
    <t>57712</t>
  </si>
  <si>
    <t>ORFIRIL LONG 300MG</t>
  </si>
  <si>
    <t>CPS RET 50X300MG</t>
  </si>
  <si>
    <t>151377</t>
  </si>
  <si>
    <t>51377</t>
  </si>
  <si>
    <t>AMPRILAN H 2.5 MG/12.5 MG</t>
  </si>
  <si>
    <t>POR TBL NOB 30 BLI</t>
  </si>
  <si>
    <t>152145</t>
  </si>
  <si>
    <t>GLUCOPHAGE XR 750 MG TABLETY S PRODLOUŽENÝM UVOLŇO</t>
  </si>
  <si>
    <t>POR TBL PRO 60X750MG II</t>
  </si>
  <si>
    <t>178682</t>
  </si>
  <si>
    <t>JOVESTO 5 MG POTAHOVANÉ TABLETY</t>
  </si>
  <si>
    <t>POR TBL FLM 30X5MG I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</si>
  <si>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</si>
  <si>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</si>
  <si>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</si>
  <si>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</si>
  <si>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</si>
  <si>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</si>
  <si>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</si>
  <si>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</si>
  <si>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</si>
  <si>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</si>
  <si>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</si>
  <si>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</si>
  <si>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</si>
  <si>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</si>
  <si>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</si>
  <si>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</si>
  <si>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</si>
  <si>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</si>
  <si>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</si>
  <si>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</si>
  <si>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</si>
  <si>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</si>
  <si>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</si>
  <si>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</si>
  <si>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</si>
  <si>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</si>
  <si>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</si>
  <si>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</si>
  <si>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</si>
  <si>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</si>
  <si>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</si>
  <si>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</si>
  <si>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</si>
  <si>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</si>
  <si>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</si>
  <si>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</si>
  <si>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</si>
  <si>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</si>
  <si>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</si>
  <si>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</si>
  <si>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</si>
  <si>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</si>
  <si>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</si>
  <si>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</si>
  <si>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</si>
  <si>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</si>
  <si>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</si>
  <si>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</si>
  <si>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</si>
  <si>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</si>
  <si>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</si>
  <si>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</si>
  <si>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</si>
  <si>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</si>
  <si>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</si>
  <si>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</si>
  <si>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</si>
  <si>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</si>
  <si>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</si>
  <si>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</si>
  <si>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</si>
  <si>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</si>
  <si>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</si>
  <si>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</si>
  <si>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</si>
  <si>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</si>
  <si>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</si>
  <si>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</si>
  <si>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</si>
  <si>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</si>
  <si>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</si>
  <si>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</si>
  <si>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</si>
  <si>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</si>
  <si>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</si>
  <si>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</si>
  <si>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</si>
  <si>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</si>
  <si>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</si>
  <si>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</si>
  <si>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</si>
  <si>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</si>
  <si>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</si>
  <si>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</si>
  <si>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</si>
  <si>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</si>
  <si>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</si>
  <si>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</si>
  <si>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</si>
  <si>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</si>
  <si>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</si>
  <si>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</si>
  <si>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</si>
  <si>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</si>
  <si>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</si>
  <si>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</si>
  <si>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</si>
  <si>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</si>
  <si>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</si>
  <si>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</si>
  <si>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</si>
  <si>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</si>
  <si>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</si>
  <si>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</si>
  <si>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</si>
  <si>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</si>
  <si>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</si>
  <si>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</si>
  <si>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</si>
  <si>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</si>
  <si>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</si>
  <si>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</si>
  <si>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</si>
  <si>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</si>
  <si>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</si>
  <si>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</si>
  <si>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</si>
  <si>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</si>
  <si>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</si>
  <si>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</si>
  <si>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</si>
  <si>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</si>
  <si>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</si>
  <si>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</si>
  <si>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</si>
  <si>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</si>
  <si>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</si>
  <si>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</si>
  <si>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</si>
  <si>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</si>
  <si>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</si>
  <si>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</si>
  <si>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</si>
  <si>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</si>
  <si>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</si>
  <si>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</si>
  <si>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</si>
  <si>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</si>
  <si>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</si>
  <si>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</si>
  <si>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</si>
  <si>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</si>
  <si>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</si>
  <si>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</si>
  <si>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126409</t>
  </si>
  <si>
    <t>26409</t>
  </si>
  <si>
    <t>ARIXTRA</t>
  </si>
  <si>
    <t>INJ SOL 10X0.5ML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</si>
  <si>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</si>
  <si>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</si>
  <si>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</si>
  <si>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</si>
  <si>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</si>
  <si>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</si>
  <si>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</si>
  <si>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</si>
  <si>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</si>
  <si>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</si>
  <si>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</si>
  <si>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</si>
  <si>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</si>
  <si>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</si>
  <si>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</si>
  <si>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</si>
  <si>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</si>
  <si>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</si>
  <si>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</si>
  <si>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</si>
  <si>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</si>
  <si>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</si>
  <si>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</si>
  <si>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</si>
  <si>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</si>
  <si>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</si>
  <si>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</si>
  <si>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</si>
  <si>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</si>
  <si>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</si>
  <si>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</si>
  <si>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</si>
  <si>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</si>
  <si>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</si>
  <si>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</si>
  <si>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</si>
  <si>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</si>
  <si>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</si>
  <si>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</si>
  <si>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</si>
  <si>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</si>
  <si>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</si>
  <si>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</si>
  <si>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</si>
  <si>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</si>
  <si>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</si>
  <si>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</si>
  <si>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</si>
  <si>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</si>
  <si>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</si>
  <si>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</si>
  <si>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</si>
  <si>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</si>
  <si>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</si>
  <si>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</si>
  <si>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</si>
  <si>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</si>
  <si>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</si>
  <si>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</si>
  <si>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</si>
  <si>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</si>
  <si>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</si>
  <si>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</si>
  <si>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</si>
  <si>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</si>
  <si>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</si>
  <si>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</si>
  <si>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</si>
  <si>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</si>
  <si>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</si>
  <si>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</si>
  <si>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</si>
  <si>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</si>
  <si>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</si>
  <si>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</si>
  <si>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</si>
  <si>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</si>
  <si>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</si>
  <si>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</si>
  <si>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</si>
  <si>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</si>
  <si>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</si>
  <si>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</si>
  <si>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</si>
  <si>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</si>
  <si>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</si>
  <si>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</si>
  <si>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</si>
  <si>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</si>
  <si>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</si>
  <si>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</si>
  <si>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</si>
  <si>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</si>
  <si>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</si>
  <si>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</si>
  <si>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</si>
  <si>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</si>
  <si>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</si>
  <si>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</si>
  <si>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</si>
  <si>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</si>
  <si>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</si>
  <si>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</si>
  <si>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</si>
  <si>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</si>
  <si>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</si>
  <si>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</si>
  <si>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</si>
  <si>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</si>
  <si>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</si>
  <si>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</si>
  <si>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</si>
  <si>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</si>
  <si>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</si>
  <si>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</si>
  <si>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</si>
  <si>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</si>
  <si>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</si>
  <si>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</si>
  <si>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</si>
  <si>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</si>
  <si>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</si>
  <si>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</si>
  <si>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</si>
  <si>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</si>
  <si>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</si>
  <si>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</si>
  <si>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</si>
  <si>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</si>
  <si>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</si>
  <si>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</si>
  <si>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</si>
  <si>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</si>
  <si>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</si>
  <si>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</si>
  <si>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</si>
  <si>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</si>
  <si>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</si>
  <si>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</si>
  <si>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</si>
  <si>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</si>
  <si>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</si>
  <si>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</si>
  <si>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</si>
  <si>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</si>
  <si>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</si>
  <si>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</si>
  <si>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</si>
  <si>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</si>
  <si>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</si>
  <si>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</si>
  <si>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</si>
  <si>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</si>
  <si>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</si>
  <si>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</si>
  <si>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</si>
  <si>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</si>
  <si>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</si>
  <si>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</si>
  <si>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</si>
  <si>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</si>
  <si>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</si>
  <si>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</si>
  <si>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</si>
  <si>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</si>
  <si>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</si>
  <si>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</si>
  <si>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</si>
  <si>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</si>
  <si>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</si>
  <si>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</si>
  <si>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</si>
  <si>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</si>
  <si>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</si>
  <si>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</si>
  <si>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</si>
  <si>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</si>
  <si>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</si>
  <si>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</si>
  <si>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</si>
  <si>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</si>
  <si>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</si>
  <si>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</si>
  <si>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</si>
  <si>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</si>
  <si>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</si>
  <si>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</si>
  <si>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</si>
  <si>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</si>
  <si>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</si>
  <si>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</si>
  <si>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</si>
  <si>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</si>
  <si>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</si>
  <si>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</si>
  <si>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</si>
  <si>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</si>
  <si>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</si>
  <si>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</si>
  <si>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840220</t>
  </si>
  <si>
    <t>0</t>
  </si>
  <si>
    <t>Lactobacillus acidophil.cps.75 bez laktózy</t>
  </si>
  <si>
    <t>840464</t>
  </si>
  <si>
    <t>Vitar Soda tbl.150</t>
  </si>
  <si>
    <t>neleč.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</si>
  <si>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</si>
  <si>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</si>
  <si>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</si>
  <si>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</si>
  <si>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</si>
  <si>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</si>
  <si>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</si>
  <si>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</si>
  <si>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</si>
  <si>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</si>
  <si>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</si>
  <si>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</si>
  <si>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</si>
  <si>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</si>
  <si>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</si>
  <si>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</si>
  <si>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</si>
  <si>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</si>
  <si>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</si>
  <si>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</si>
  <si>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</si>
  <si>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</si>
  <si>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</si>
  <si>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</si>
  <si>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</si>
  <si>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</si>
  <si>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</si>
  <si>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</si>
  <si>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</si>
  <si>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</si>
  <si>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</si>
  <si>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</si>
  <si>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</si>
  <si>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</si>
  <si>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</si>
  <si>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</si>
  <si>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</si>
  <si>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</si>
  <si>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</si>
  <si>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</si>
  <si>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</si>
  <si>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</si>
  <si>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</si>
  <si>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</si>
  <si>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</si>
  <si>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</si>
  <si>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</si>
  <si>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</si>
  <si>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</si>
  <si>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</si>
  <si>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</si>
  <si>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</si>
  <si>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</si>
  <si>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</si>
  <si>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</si>
  <si>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</si>
  <si>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</si>
  <si>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</si>
  <si>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</si>
  <si>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</si>
  <si>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</si>
  <si>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</si>
  <si>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</si>
  <si>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</si>
  <si>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</si>
  <si>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</si>
  <si>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</si>
  <si>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</si>
  <si>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</si>
  <si>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</si>
  <si>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</si>
  <si>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</si>
  <si>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</si>
  <si>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</si>
  <si>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</si>
  <si>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</si>
  <si>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</si>
  <si>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</si>
  <si>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</si>
  <si>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</si>
  <si>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</si>
  <si>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920304</t>
  </si>
  <si>
    <t>KL EKG GEL 100G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</si>
  <si>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</si>
  <si>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</si>
  <si>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</si>
  <si>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</si>
  <si>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</si>
  <si>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</si>
  <si>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</si>
  <si>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</si>
  <si>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100612</t>
  </si>
  <si>
    <t>612</t>
  </si>
  <si>
    <t>SYNTOSTIGMIN</t>
  </si>
  <si>
    <t>INJ 10X1ML/0.5MG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</si>
  <si>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</si>
  <si>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</si>
  <si>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</si>
  <si>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</si>
  <si>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</si>
  <si>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</si>
  <si>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</si>
  <si>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</si>
  <si>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121793</t>
  </si>
  <si>
    <t>21793</t>
  </si>
  <si>
    <t>MONOTAB SR</t>
  </si>
  <si>
    <t>POR TBL PRO20X100MG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</si>
  <si>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</si>
  <si>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</si>
  <si>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</si>
  <si>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</si>
  <si>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</si>
  <si>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</si>
  <si>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</si>
  <si>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</si>
  <si>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</si>
  <si>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</si>
  <si>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</si>
  <si>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155824</t>
  </si>
  <si>
    <t>55824</t>
  </si>
  <si>
    <t>INJ 5X5ML/2500MG</t>
  </si>
  <si>
    <t>164888</t>
  </si>
  <si>
    <t>CALTRATE 600 MG/400 IU D3 POTAHOVANÁ TABLETA</t>
  </si>
  <si>
    <t>POR TBL FLM 90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</si>
  <si>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</si>
  <si>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</si>
  <si>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</si>
  <si>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</si>
  <si>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</si>
  <si>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</si>
  <si>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</si>
  <si>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</si>
  <si>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</si>
  <si>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</si>
  <si>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</si>
  <si>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</si>
  <si>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</si>
  <si>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</si>
  <si>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</si>
  <si>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</si>
  <si>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</si>
  <si>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</si>
  <si>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196117</t>
  </si>
  <si>
    <t>96117</t>
  </si>
  <si>
    <t>INJ 10X2ML/600LSU</t>
  </si>
  <si>
    <t>846346</t>
  </si>
  <si>
    <t>119672</t>
  </si>
  <si>
    <t>DICLOFENAC DUO PHARMASWISS 75 MG</t>
  </si>
  <si>
    <t>POR CPS RDR 30X75MG</t>
  </si>
  <si>
    <t>849276</t>
  </si>
  <si>
    <t>155875</t>
  </si>
  <si>
    <t>TRENTAL</t>
  </si>
  <si>
    <t>INF SOL 5X5ML/100MG</t>
  </si>
  <si>
    <t>102684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</si>
  <si>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</si>
  <si>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</si>
  <si>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</si>
  <si>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</si>
  <si>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</si>
  <si>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</si>
  <si>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</si>
  <si>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</si>
  <si>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</si>
  <si>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</si>
  <si>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</si>
  <si>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</si>
  <si>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</si>
  <si>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</si>
  <si>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</si>
  <si>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911927</t>
  </si>
  <si>
    <t>KL ETHANOL.C.BENZINO 200G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</si>
  <si>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</si>
  <si>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</si>
  <si>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</si>
  <si>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</si>
  <si>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</si>
  <si>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</si>
  <si>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</si>
  <si>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</si>
  <si>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</si>
  <si>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</si>
  <si>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</si>
  <si>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</si>
  <si>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</si>
  <si>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</si>
  <si>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</si>
  <si>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</si>
  <si>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</si>
  <si>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</si>
  <si>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</si>
  <si>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</si>
  <si>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</si>
  <si>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</si>
  <si>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</si>
  <si>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</si>
  <si>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</si>
  <si>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</si>
  <si>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</si>
  <si>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</si>
  <si>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</si>
  <si>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</si>
  <si>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</si>
  <si>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</si>
  <si>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</si>
  <si>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</si>
  <si>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</si>
  <si>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</si>
  <si>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</si>
  <si>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</si>
  <si>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</si>
  <si>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</si>
  <si>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</si>
  <si>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</si>
  <si>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</si>
  <si>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</si>
  <si>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</si>
  <si>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</si>
  <si>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</si>
  <si>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</si>
  <si>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</si>
  <si>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</si>
  <si>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</si>
  <si>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</si>
  <si>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</si>
  <si>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</si>
  <si>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</si>
  <si>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</si>
  <si>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</si>
  <si>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</si>
  <si>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</si>
  <si>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</si>
  <si>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</si>
  <si>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</si>
  <si>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131385</t>
  </si>
  <si>
    <t>31385</t>
  </si>
  <si>
    <t>TENSIOMIN</t>
  </si>
  <si>
    <t>TBL 30X12.5MG</t>
  </si>
  <si>
    <t>112023</t>
  </si>
  <si>
    <t>12023</t>
  </si>
  <si>
    <t>VIGANTOL</t>
  </si>
  <si>
    <t>POR GTT SOL 1x10ML</t>
  </si>
  <si>
    <t>149952</t>
  </si>
  <si>
    <t>49952</t>
  </si>
  <si>
    <t>DERMOVATE</t>
  </si>
  <si>
    <t>UNG 1X25GM 0.05%</t>
  </si>
  <si>
    <t>156814</t>
  </si>
  <si>
    <t>56814</t>
  </si>
  <si>
    <t>FURORESE 500</t>
  </si>
  <si>
    <t>TBL 50X500MG</t>
  </si>
  <si>
    <t>188663</t>
  </si>
  <si>
    <t>17994</t>
  </si>
  <si>
    <t>CALCII CARBONICI 0,5 TBL. MEDICAMENTA</t>
  </si>
  <si>
    <t>POR TBL NOB 100X0.5GM</t>
  </si>
  <si>
    <t>189775</t>
  </si>
  <si>
    <t>TBL.CALCII CARBON.PRAEC.0.5 MVM</t>
  </si>
  <si>
    <t>TBL 50X0.5GM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</si>
  <si>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</si>
  <si>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</si>
  <si>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</si>
  <si>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</si>
  <si>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</si>
  <si>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</si>
  <si>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116595</t>
  </si>
  <si>
    <t>16595</t>
  </si>
  <si>
    <t>MALTOFER</t>
  </si>
  <si>
    <t>POR GTT SOL 30ML</t>
  </si>
  <si>
    <t>128314</t>
  </si>
  <si>
    <t>28314</t>
  </si>
  <si>
    <t>MIMPARA 60 MG</t>
  </si>
  <si>
    <t>POR TBL FLM 28X60MG</t>
  </si>
  <si>
    <t>395019</t>
  </si>
  <si>
    <t>KL CHLADIVE MAZANI 450 g FAGRON</t>
  </si>
  <si>
    <t>DPH 15%</t>
  </si>
  <si>
    <t>840523</t>
  </si>
  <si>
    <t>KL CHLADIVE MAZANI, 250 G</t>
  </si>
  <si>
    <t>848455</t>
  </si>
  <si>
    <t>199997</t>
  </si>
  <si>
    <t>ZEMPLAR 1 MCG TOBOLKY</t>
  </si>
  <si>
    <t>POR CPS MOL 4X7X1RG</t>
  </si>
  <si>
    <t>921535</t>
  </si>
  <si>
    <t>KL RICINI OL. 200 g</t>
  </si>
  <si>
    <t>128831</t>
  </si>
  <si>
    <t>28831</t>
  </si>
  <si>
    <t>AERIUS 2,5 MG</t>
  </si>
  <si>
    <t>POR TBL DIS 30X2.5MG</t>
  </si>
  <si>
    <t>147671</t>
  </si>
  <si>
    <t>47671</t>
  </si>
  <si>
    <t>PERLINGANIT ROZTOK</t>
  </si>
  <si>
    <t>INF SOL10X10ML AMP</t>
  </si>
  <si>
    <t>500686</t>
  </si>
  <si>
    <t xml:space="preserve">DZ PRONTODERM SHOWER GEL  100ML </t>
  </si>
  <si>
    <t>strong</t>
  </si>
  <si>
    <t>116319</t>
  </si>
  <si>
    <t>16319</t>
  </si>
  <si>
    <t>UNG 1X20GM-TUBA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</si>
  <si>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</si>
  <si>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</si>
  <si>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</si>
  <si>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</si>
  <si>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</si>
  <si>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</si>
  <si>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</si>
  <si>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</si>
  <si>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</si>
  <si>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</si>
  <si>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</si>
  <si>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</si>
  <si>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</si>
  <si>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</si>
  <si>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</si>
  <si>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</si>
  <si>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100966</t>
  </si>
  <si>
    <t>966</t>
  </si>
  <si>
    <t>SPECIES UROLOGICAE PLANTA LEROS</t>
  </si>
  <si>
    <t>SPC 1X100GM</t>
  </si>
  <si>
    <t>921395</t>
  </si>
  <si>
    <t>KL SUPP.PREDNISON 0,001G,PAPAVERIN 0,02G</t>
  </si>
  <si>
    <t>50KS</t>
  </si>
  <si>
    <t>841562</t>
  </si>
  <si>
    <t>KL ETHER 160G</t>
  </si>
  <si>
    <t>921284</t>
  </si>
  <si>
    <t>KL ETHER 180G</t>
  </si>
  <si>
    <t>988137</t>
  </si>
  <si>
    <t>Bepanthen Care mast 100g</t>
  </si>
  <si>
    <t>500355</t>
  </si>
  <si>
    <t>15879</t>
  </si>
  <si>
    <t>DZ BRAUNOL 250 ML</t>
  </si>
  <si>
    <t>127506</t>
  </si>
  <si>
    <t>27506</t>
  </si>
  <si>
    <t>LANTUS 100 IU/ML</t>
  </si>
  <si>
    <t>INJ SOL 5X3ML - CA</t>
  </si>
  <si>
    <t>149251</t>
  </si>
  <si>
    <t>RENVELA 800 MG</t>
  </si>
  <si>
    <t>POR TBL FLM 180X800MG</t>
  </si>
  <si>
    <t>186968</t>
  </si>
  <si>
    <t>86968</t>
  </si>
  <si>
    <t>ARDEANUTRISOL G 10</t>
  </si>
  <si>
    <t>INF 1X250ML</t>
  </si>
  <si>
    <t>500038</t>
  </si>
  <si>
    <t>KL OBAL</t>
  </si>
  <si>
    <t>lékovky, kelímky</t>
  </si>
  <si>
    <t>900012</t>
  </si>
  <si>
    <t>KL SOL.HYD.PEROX.3% 200G</t>
  </si>
  <si>
    <t>920270</t>
  </si>
  <si>
    <t>KL PERSTERIL 10% 100 G</t>
  </si>
  <si>
    <t>921403</t>
  </si>
  <si>
    <t>KL VASELINUM ALBUM, 50G</t>
  </si>
  <si>
    <t>921459</t>
  </si>
  <si>
    <t>KL ZASYP NA RANY 100G</t>
  </si>
  <si>
    <t>902074</t>
  </si>
  <si>
    <t>85278</t>
  </si>
  <si>
    <t>VOLULYTE 6%</t>
  </si>
  <si>
    <t>INF SOL 20X500ML</t>
  </si>
  <si>
    <t>100616</t>
  </si>
  <si>
    <t>616</t>
  </si>
  <si>
    <t>THIAMIN LECIVA</t>
  </si>
  <si>
    <t>INJ 10X2ML/100MG</t>
  </si>
  <si>
    <t>130508</t>
  </si>
  <si>
    <t>30508</t>
  </si>
  <si>
    <t>ARGOFAN 75 SR</t>
  </si>
  <si>
    <t>POR TBL PRO 30X75MG</t>
  </si>
  <si>
    <t>115496</t>
  </si>
  <si>
    <t>15496</t>
  </si>
  <si>
    <t>FENISTIL 24</t>
  </si>
  <si>
    <t>POR CPS PRO 20X4MG</t>
  </si>
  <si>
    <t>121856</t>
  </si>
  <si>
    <t>21856</t>
  </si>
  <si>
    <t>CORYOL 3.125</t>
  </si>
  <si>
    <t>PORTBLNOB30X3.125MG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</si>
  <si>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</si>
  <si>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</si>
  <si>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</si>
  <si>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</si>
  <si>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</si>
  <si>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</si>
  <si>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</si>
  <si>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168903</t>
  </si>
  <si>
    <t>XARELTO 20 MG</t>
  </si>
  <si>
    <t>POR TBL FLM 28X20MG</t>
  </si>
  <si>
    <t>987477</t>
  </si>
  <si>
    <t>112666</t>
  </si>
  <si>
    <t>GLYCLADA 30 MG TABLETY S ŘÍZENÝM UVOLŇOVÁNÍM</t>
  </si>
  <si>
    <t>POR TBL RET 60X30MG</t>
  </si>
  <si>
    <t>107812</t>
  </si>
  <si>
    <t>BRUFEN 400</t>
  </si>
  <si>
    <t>196187</t>
  </si>
  <si>
    <t>96187</t>
  </si>
  <si>
    <t>MONOSAN 20MG</t>
  </si>
  <si>
    <t>TBL 50X20MG</t>
  </si>
  <si>
    <t>158752</t>
  </si>
  <si>
    <t>58752</t>
  </si>
  <si>
    <t>DIACORDIN 240 SR</t>
  </si>
  <si>
    <t>CPS RET 30X240MG</t>
  </si>
  <si>
    <t>149950</t>
  </si>
  <si>
    <t>49950</t>
  </si>
  <si>
    <t>CRM 1X25GM 0.05%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</si>
  <si>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</si>
  <si>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</si>
  <si>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</si>
  <si>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</si>
  <si>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</si>
  <si>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</si>
  <si>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</si>
  <si>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</si>
  <si>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</si>
  <si>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989357</t>
  </si>
  <si>
    <t>Vazelína bílá kosmetic.Valinka 100ml</t>
  </si>
  <si>
    <t>841318</t>
  </si>
  <si>
    <t>HBF Calcium panthotenát mast 100ml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</si>
  <si>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</si>
  <si>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</si>
  <si>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</si>
  <si>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</si>
  <si>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</si>
  <si>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</si>
  <si>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</si>
  <si>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</si>
  <si>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202924</t>
  </si>
  <si>
    <t>ENDIARON</t>
  </si>
  <si>
    <t>POR TBL FLM 10X250MG</t>
  </si>
  <si>
    <t>186204</t>
  </si>
  <si>
    <t>ISOPTIN 80 MG</t>
  </si>
  <si>
    <t>POR TBL FLM 50X80MG</t>
  </si>
  <si>
    <t>190973</t>
  </si>
  <si>
    <t>TRIPLIXAM 10 MG/2,5 MG/10 MG</t>
  </si>
  <si>
    <t>POR TBL FLM 30</t>
  </si>
  <si>
    <t>137275</t>
  </si>
  <si>
    <t>CALCIUM RESONIUM</t>
  </si>
  <si>
    <t>POR+RCT PLV SUS 300GM</t>
  </si>
  <si>
    <t>397407</t>
  </si>
  <si>
    <t>IR  OMNIFLUSH NaCl 0,9% 10 ml v 10 ml</t>
  </si>
  <si>
    <t>F1/1 ve stříkačce 21%</t>
  </si>
  <si>
    <t>201896</t>
  </si>
  <si>
    <t>VASOPIRIN 100 MG</t>
  </si>
  <si>
    <t>POR TBL ENT 60X100MG</t>
  </si>
  <si>
    <t>146398</t>
  </si>
  <si>
    <t>46398</t>
  </si>
  <si>
    <t>SILKIS MAST</t>
  </si>
  <si>
    <t>DRM UNG 1X30GM/90RG</t>
  </si>
  <si>
    <t>990410</t>
  </si>
  <si>
    <t>196974</t>
  </si>
  <si>
    <t>CILOSTAZOL STADA 100 MG TABLETY</t>
  </si>
  <si>
    <t>POR TBL NOB 28X100MG</t>
  </si>
  <si>
    <t>10561</t>
  </si>
  <si>
    <t>AQUA PRO INJECTIONE BRAUN</t>
  </si>
  <si>
    <t>INJ SOL 10X1000ML-PE</t>
  </si>
  <si>
    <t>214902</t>
  </si>
  <si>
    <t>EUPHYLLIN CR N 100</t>
  </si>
  <si>
    <t>POR CPS PRO 50X100MG</t>
  </si>
  <si>
    <t>214619</t>
  </si>
  <si>
    <t>TRENTAL 400</t>
  </si>
  <si>
    <t>POR TBL RET 100X400MG</t>
  </si>
  <si>
    <t>215476</t>
  </si>
  <si>
    <t>EBRANTIL 30 RETARD</t>
  </si>
  <si>
    <t>POR CPS PRO 50X30MG</t>
  </si>
  <si>
    <t>990695</t>
  </si>
  <si>
    <t>Indulona Měsíčková 85ml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</si>
  <si>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</si>
  <si>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</si>
  <si>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</si>
  <si>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</si>
  <si>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</si>
  <si>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</si>
  <si>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</si>
  <si>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</si>
  <si>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</si>
  <si>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</si>
  <si>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</si>
  <si>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</si>
  <si>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214616</t>
  </si>
  <si>
    <t>501542</t>
  </si>
  <si>
    <t>KL CPS NITROFURANTOIN 100MG</t>
  </si>
  <si>
    <t>50 CPS</t>
  </si>
  <si>
    <t>185751</t>
  </si>
  <si>
    <t>TRITACE COMBI 5 MG/5 MG</t>
  </si>
  <si>
    <t>POR CPS DUR 28</t>
  </si>
  <si>
    <t>185728</t>
  </si>
  <si>
    <t>AFONILUM SR 250 MG</t>
  </si>
  <si>
    <t>CPS 50X250MG</t>
  </si>
  <si>
    <t>132522</t>
  </si>
  <si>
    <t>EGILOK 25 MG</t>
  </si>
  <si>
    <t>TBL 60X25MG</t>
  </si>
  <si>
    <t>185625</t>
  </si>
  <si>
    <t>132638</t>
  </si>
  <si>
    <t>VASOCARDIN 50</t>
  </si>
  <si>
    <t>POR TBL NOB 50X50MG</t>
  </si>
  <si>
    <t>215606</t>
  </si>
  <si>
    <t>POR CPS ETD 90X20MG</t>
  </si>
  <si>
    <t>185546</t>
  </si>
  <si>
    <t>BRUFEDOL 400 MG ŠUMIVÉ GRANULE</t>
  </si>
  <si>
    <t>POR GRA EFF 30X400MG</t>
  </si>
  <si>
    <t>991258</t>
  </si>
  <si>
    <t>Dermochlorophyl sprej 50ml</t>
  </si>
  <si>
    <t>132670</t>
  </si>
  <si>
    <t>215605</t>
  </si>
  <si>
    <t>115308</t>
  </si>
  <si>
    <t>67558</t>
  </si>
  <si>
    <t>MABRON</t>
  </si>
  <si>
    <t>INJ SOL 5X2ML</t>
  </si>
  <si>
    <t>184566</t>
  </si>
  <si>
    <t>84566</t>
  </si>
  <si>
    <t>CURATODERM</t>
  </si>
  <si>
    <t>DRM UNG 1X20GM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</si>
  <si>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</si>
  <si>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</si>
  <si>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</si>
  <si>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</si>
  <si>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</si>
  <si>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</si>
  <si>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</si>
  <si>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</si>
  <si>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</si>
  <si>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</si>
  <si>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</si>
  <si>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</si>
  <si>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</si>
  <si>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</si>
  <si>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</si>
  <si>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</si>
  <si>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</si>
  <si>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</si>
  <si>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</si>
  <si>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</si>
  <si>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</si>
  <si>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</si>
  <si>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</si>
  <si>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</si>
  <si>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</si>
  <si>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</si>
  <si>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</si>
  <si>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</si>
  <si>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</si>
  <si>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</si>
  <si>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</si>
  <si>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</si>
  <si>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</si>
  <si>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</si>
  <si>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</si>
  <si>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</si>
  <si>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</si>
  <si>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</si>
  <si>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</si>
  <si>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</si>
  <si>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</si>
  <si>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</si>
  <si>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</si>
  <si>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</si>
  <si>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</si>
  <si>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</si>
  <si>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</si>
  <si>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</si>
  <si>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</si>
  <si>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</si>
  <si>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</si>
  <si>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</si>
  <si>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</si>
  <si>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</si>
  <si>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</si>
  <si>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</si>
  <si>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</si>
  <si>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</si>
  <si>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</si>
  <si>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</si>
  <si>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</si>
  <si>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</si>
  <si>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</si>
  <si>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</si>
  <si>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</si>
  <si>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</si>
  <si>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</si>
  <si>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</si>
  <si>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</si>
  <si>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</si>
  <si>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</si>
  <si>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</si>
  <si>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</si>
  <si>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</si>
  <si>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</si>
  <si>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</si>
  <si>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</si>
  <si>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</si>
  <si>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</si>
  <si>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</si>
  <si>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</si>
  <si>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</si>
  <si>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</si>
  <si>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</si>
  <si>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</si>
  <si>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</si>
  <si>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</si>
  <si>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</si>
  <si>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</si>
  <si>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</si>
  <si>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</si>
  <si>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</si>
  <si>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</si>
  <si>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</si>
  <si>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</si>
  <si>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</si>
  <si>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</si>
  <si>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</si>
  <si>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</si>
  <si>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</si>
  <si>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</si>
  <si>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</si>
  <si>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</si>
  <si>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</si>
  <si>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</si>
  <si>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</si>
  <si>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</si>
  <si>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</si>
  <si>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</si>
  <si>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</si>
  <si>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</si>
  <si>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</si>
  <si>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</si>
  <si>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</si>
  <si>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</si>
  <si>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</si>
  <si>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</si>
  <si>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</si>
  <si>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</si>
  <si>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</si>
  <si>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</si>
  <si>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</si>
  <si>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</si>
  <si>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</si>
  <si>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</si>
  <si>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</si>
  <si>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125744</t>
  </si>
  <si>
    <t>25744</t>
  </si>
  <si>
    <t>INTEGRILIN 0.75MG/ML</t>
  </si>
  <si>
    <t>INF SOL1X100ML/75MG</t>
  </si>
  <si>
    <t>132058</t>
  </si>
  <si>
    <t>32058</t>
  </si>
  <si>
    <t>INJ SOL 10X0.3ML</t>
  </si>
  <si>
    <t>194882</t>
  </si>
  <si>
    <t>94882</t>
  </si>
  <si>
    <t>INJ SIC 1X250MG+4ML</t>
  </si>
  <si>
    <t>112354</t>
  </si>
  <si>
    <t>12354</t>
  </si>
  <si>
    <t>POR TBL FLM 120X500MG</t>
  </si>
  <si>
    <t>190959</t>
  </si>
  <si>
    <t>90959</t>
  </si>
  <si>
    <t>XANAX</t>
  </si>
  <si>
    <t>TBL 30X0.5MG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</si>
  <si>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</si>
  <si>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</si>
  <si>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</si>
  <si>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</si>
  <si>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</si>
  <si>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</si>
  <si>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</si>
  <si>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</si>
  <si>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</si>
  <si>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</si>
  <si>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</si>
  <si>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</si>
  <si>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</si>
  <si>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</si>
  <si>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</si>
  <si>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</si>
  <si>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</si>
  <si>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</si>
  <si>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149483</t>
  </si>
  <si>
    <t>POR TBL FLM 56X75MG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</si>
  <si>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</si>
  <si>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</si>
  <si>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</si>
  <si>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</si>
  <si>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</si>
  <si>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</si>
  <si>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</si>
  <si>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</si>
  <si>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</si>
  <si>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</si>
  <si>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</si>
  <si>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</si>
  <si>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214525</t>
  </si>
  <si>
    <t>214526</t>
  </si>
  <si>
    <t>POR TBL ENT 100X40MG I</t>
  </si>
  <si>
    <t>214435</t>
  </si>
  <si>
    <t>CONTROLOC 20 MG</t>
  </si>
  <si>
    <t>POR TBL ENT 100X20MG</t>
  </si>
  <si>
    <t>848760</t>
  </si>
  <si>
    <t>151061</t>
  </si>
  <si>
    <t>LAMICTAL 5 MG</t>
  </si>
  <si>
    <t>POR TBL MND+SUS 42X5MG</t>
  </si>
  <si>
    <t>207097</t>
  </si>
  <si>
    <t>LIPANTHYL SUPRA 160 MG</t>
  </si>
  <si>
    <t>POR TBL RET 90X160MG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</si>
  <si>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</si>
  <si>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</si>
  <si>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</si>
  <si>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</si>
  <si>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</si>
  <si>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</si>
  <si>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</si>
  <si>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</si>
  <si>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</si>
  <si>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</si>
  <si>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</si>
  <si>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</si>
  <si>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</si>
  <si>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</si>
  <si>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</si>
  <si>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</si>
  <si>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</si>
  <si>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</si>
  <si>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</si>
  <si>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</si>
  <si>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</si>
  <si>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</si>
  <si>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</si>
  <si>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</si>
  <si>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</si>
  <si>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</si>
  <si>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</si>
  <si>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</si>
  <si>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</si>
  <si>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</si>
  <si>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</si>
  <si>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</si>
  <si>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</si>
  <si>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</si>
  <si>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</si>
  <si>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</si>
  <si>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</si>
  <si>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</si>
  <si>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</si>
  <si>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</si>
  <si>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</si>
  <si>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</si>
  <si>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</si>
  <si>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</si>
  <si>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</si>
  <si>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</si>
  <si>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</si>
  <si>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</si>
  <si>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</si>
  <si>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</si>
  <si>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</si>
  <si>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</si>
  <si>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</si>
  <si>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</si>
  <si>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PLV ADS 1X20GM</t>
  </si>
  <si>
    <t>119751</t>
  </si>
  <si>
    <t>19751</t>
  </si>
  <si>
    <t>DUOMOX 1000</t>
  </si>
  <si>
    <t>POR TBLNOB14X1000MG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</si>
  <si>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</si>
  <si>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</si>
  <si>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</si>
  <si>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</si>
  <si>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</si>
  <si>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</si>
  <si>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</si>
  <si>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</si>
  <si>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</si>
  <si>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</si>
  <si>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</si>
  <si>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</si>
  <si>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</si>
  <si>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</si>
  <si>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</si>
  <si>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</si>
  <si>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</si>
  <si>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</si>
  <si>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</si>
  <si>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</si>
  <si>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</si>
  <si>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</si>
  <si>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</si>
  <si>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</si>
  <si>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</si>
  <si>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</si>
  <si>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203854</t>
  </si>
  <si>
    <t>KLACID 500</t>
  </si>
  <si>
    <t>POR TBL FLM 14X500MG</t>
  </si>
  <si>
    <t>201967</t>
  </si>
  <si>
    <t>VULMIZOLIN 1,0</t>
  </si>
  <si>
    <t>INJ PLV SOL 10X1GM</t>
  </si>
  <si>
    <t>115658</t>
  </si>
  <si>
    <t>15658</t>
  </si>
  <si>
    <t>CIPLOX 500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</si>
  <si>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</si>
  <si>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</si>
  <si>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</si>
  <si>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</si>
  <si>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</si>
  <si>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</si>
  <si>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</si>
  <si>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</si>
  <si>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</si>
  <si>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</si>
  <si>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</si>
  <si>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</si>
  <si>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</si>
  <si>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</si>
  <si>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</si>
  <si>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</si>
  <si>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</si>
  <si>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</si>
  <si>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</si>
  <si>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</si>
  <si>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</si>
  <si>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</si>
  <si>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</si>
  <si>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</si>
  <si>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</si>
  <si>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</si>
  <si>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</si>
  <si>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</si>
  <si>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</si>
  <si>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183817</t>
  </si>
  <si>
    <t>ARCHIFAR 1 G</t>
  </si>
  <si>
    <t>50113014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</si>
  <si>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</si>
  <si>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</si>
  <si>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</si>
  <si>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</si>
  <si>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</si>
  <si>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</si>
  <si>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</si>
  <si>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50113008</t>
  </si>
  <si>
    <t>0062464</t>
  </si>
  <si>
    <t>Haemocomplettan P 1000mg</t>
  </si>
  <si>
    <t>900321</t>
  </si>
  <si>
    <t>KL PRIPRAVEK</t>
  </si>
  <si>
    <t>169755</t>
  </si>
  <si>
    <t>69755</t>
  </si>
  <si>
    <t>ARDEANUTRISOL G 40</t>
  </si>
  <si>
    <t>INF 1X80ML</t>
  </si>
  <si>
    <t>102529</t>
  </si>
  <si>
    <t>2529</t>
  </si>
  <si>
    <t>AETHOXYSKLEROL</t>
  </si>
  <si>
    <t>INJ 5X2ML 3%</t>
  </si>
  <si>
    <t>900881</t>
  </si>
  <si>
    <t>KL BALS.VISNEVSKI 100G</t>
  </si>
  <si>
    <t>902089</t>
  </si>
  <si>
    <t>IR CITRÁTOVÝ PUFR-HALENKA 10 ml</t>
  </si>
  <si>
    <t>IR 10 ml</t>
  </si>
  <si>
    <t>921230</t>
  </si>
  <si>
    <t>KL VASELINUM ALBUM, 20G</t>
  </si>
  <si>
    <t>920378</t>
  </si>
  <si>
    <t>KL SOL.HYD.PEROX.3% 250G v sirokohrdle lahvi</t>
  </si>
  <si>
    <t>921048</t>
  </si>
  <si>
    <t>KL SOL.HYD.PEROX.3% 250G</t>
  </si>
  <si>
    <t>840572</t>
  </si>
  <si>
    <t>Sonografický gel Vita 520ml</t>
  </si>
  <si>
    <t>108510</t>
  </si>
  <si>
    <t>8510</t>
  </si>
  <si>
    <t>INJ 5X2ML 0.5%</t>
  </si>
  <si>
    <t>380759</t>
  </si>
  <si>
    <t>169469</t>
  </si>
  <si>
    <t>OPSITE SPRAY 240 ML</t>
  </si>
  <si>
    <t>TRANSPARENTNÍ FILM</t>
  </si>
  <si>
    <t>846024</t>
  </si>
  <si>
    <t>100097</t>
  </si>
  <si>
    <t>VOLTAREN EMULGEL</t>
  </si>
  <si>
    <t>DRM GEL 1X100GM LAM</t>
  </si>
  <si>
    <t>500979</t>
  </si>
  <si>
    <t>KL MS HYDROG.PEROX. 3% 500g</t>
  </si>
  <si>
    <t>192143</t>
  </si>
  <si>
    <t>DIPROPHOS</t>
  </si>
  <si>
    <t>INJ SUS 5X1ML/7MG</t>
  </si>
  <si>
    <t>23987</t>
  </si>
  <si>
    <t>DZ OCTENISEPT drm. sol. 250 ml</t>
  </si>
  <si>
    <t>DRM SOL 1X250ML</t>
  </si>
  <si>
    <t>989656</t>
  </si>
  <si>
    <t>Calcium pantothenicum mast Generica 100g</t>
  </si>
  <si>
    <t>159499</t>
  </si>
  <si>
    <t>FIBROVEIN 5 MG/ML SOLUTION FOR INJECTION</t>
  </si>
  <si>
    <t>159500</t>
  </si>
  <si>
    <t>FIBROVEIN 10 MG/ML SOLUTION FOR INJECTION</t>
  </si>
  <si>
    <t>501596</t>
  </si>
  <si>
    <t>ECOLAV Výplach očí 100ml</t>
  </si>
  <si>
    <t>100 ml</t>
  </si>
  <si>
    <t>157395</t>
  </si>
  <si>
    <t>57395</t>
  </si>
  <si>
    <t>ACC LONG</t>
  </si>
  <si>
    <t>TBL EFF 10X600MG</t>
  </si>
  <si>
    <t>158838</t>
  </si>
  <si>
    <t>58838</t>
  </si>
  <si>
    <t>PROPANORM 300MG</t>
  </si>
  <si>
    <t>POR TBL FLM50X300MG</t>
  </si>
  <si>
    <t>196056</t>
  </si>
  <si>
    <t>96056</t>
  </si>
  <si>
    <t>RANISAN</t>
  </si>
  <si>
    <t>TBL OBD 30X150MG</t>
  </si>
  <si>
    <t>130164</t>
  </si>
  <si>
    <t>30164</t>
  </si>
  <si>
    <t>MIDAZOLAM TORREX 1MG/ML</t>
  </si>
  <si>
    <t>INJ 10X5ML/5MG</t>
  </si>
  <si>
    <t>127437</t>
  </si>
  <si>
    <t>27437</t>
  </si>
  <si>
    <t>CELLCEPT 500 MG</t>
  </si>
  <si>
    <t>POR CPSDUR50X500MG</t>
  </si>
  <si>
    <t>127436</t>
  </si>
  <si>
    <t>27436</t>
  </si>
  <si>
    <t>CELLCEPT 250 MG</t>
  </si>
  <si>
    <t>POR CPSDUR100X250MG</t>
  </si>
  <si>
    <t>145583</t>
  </si>
  <si>
    <t>ROSUMOP 40 MG</t>
  </si>
  <si>
    <t>POR TBL FLM 30X40MG</t>
  </si>
  <si>
    <t>47256</t>
  </si>
  <si>
    <t>INF SOL 20X100ML-PE</t>
  </si>
  <si>
    <t>100168</t>
  </si>
  <si>
    <t>168</t>
  </si>
  <si>
    <t>HYDROCHLOROTHIAZID LECIVA</t>
  </si>
  <si>
    <t>101710</t>
  </si>
  <si>
    <t>1710</t>
  </si>
  <si>
    <t>MILURIT 300</t>
  </si>
  <si>
    <t>TBL 30X300MG</t>
  </si>
  <si>
    <t>104063</t>
  </si>
  <si>
    <t>4063</t>
  </si>
  <si>
    <t>CAVINTON</t>
  </si>
  <si>
    <t>TBL 50X5MG</t>
  </si>
  <si>
    <t>111671</t>
  </si>
  <si>
    <t>11671</t>
  </si>
  <si>
    <t>PLASMALYTE ROZTOK</t>
  </si>
  <si>
    <t>INF SOL 10X1000ML</t>
  </si>
  <si>
    <t>112894</t>
  </si>
  <si>
    <t>12894</t>
  </si>
  <si>
    <t>GRA 15X100MG(SACKY)</t>
  </si>
  <si>
    <t>131215</t>
  </si>
  <si>
    <t>31215</t>
  </si>
  <si>
    <t>TBL 30X25MG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</si>
  <si>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</si>
  <si>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</si>
  <si>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</si>
  <si>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</si>
  <si>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</si>
  <si>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</si>
  <si>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</si>
  <si>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</si>
  <si>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147478</t>
  </si>
  <si>
    <t>47478</t>
  </si>
  <si>
    <t>LORADUR MITE</t>
  </si>
  <si>
    <t>POR TBL NOB 50</t>
  </si>
  <si>
    <t>148888</t>
  </si>
  <si>
    <t>48888</t>
  </si>
  <si>
    <t>ATARALGIN</t>
  </si>
  <si>
    <t>149013</t>
  </si>
  <si>
    <t>49013</t>
  </si>
  <si>
    <t>SOTAHEXAL 80</t>
  </si>
  <si>
    <t>POR TBL NOB 50X80MG</t>
  </si>
  <si>
    <t>158041</t>
  </si>
  <si>
    <t>58041</t>
  </si>
  <si>
    <t>BETALOC ZOK 200 MG</t>
  </si>
  <si>
    <t>POR TBL PRO 30X200MG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</si>
  <si>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</si>
  <si>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</si>
  <si>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</si>
  <si>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</si>
  <si>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</si>
  <si>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</si>
  <si>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</si>
  <si>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</si>
  <si>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</si>
  <si>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</si>
  <si>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</si>
  <si>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</si>
  <si>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</si>
  <si>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</si>
  <si>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</si>
  <si>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</si>
  <si>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</si>
  <si>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</si>
  <si>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</si>
  <si>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</si>
  <si>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</si>
  <si>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</si>
  <si>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185719</t>
  </si>
  <si>
    <t>85719</t>
  </si>
  <si>
    <t>ISOKET SPRAY</t>
  </si>
  <si>
    <t>SPR 1X12.4GM(=15ML)</t>
  </si>
  <si>
    <t>192086</t>
  </si>
  <si>
    <t>92086</t>
  </si>
  <si>
    <t>ROWATINEX</t>
  </si>
  <si>
    <t>GTT 1X10ML</t>
  </si>
  <si>
    <t>193582</t>
  </si>
  <si>
    <t>93582</t>
  </si>
  <si>
    <t>ANACID 5ML</t>
  </si>
  <si>
    <t>SUS 30X5ML</t>
  </si>
  <si>
    <t>197402</t>
  </si>
  <si>
    <t>97402</t>
  </si>
  <si>
    <t>TBL FC 50X100MG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</si>
  <si>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</si>
  <si>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</si>
  <si>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</si>
  <si>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</si>
  <si>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</si>
  <si>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</si>
  <si>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</si>
  <si>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</si>
  <si>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777140</t>
  </si>
  <si>
    <t>Emspoma základní 500g/bílá</t>
  </si>
  <si>
    <t>841535</t>
  </si>
  <si>
    <t>MENALIND Kožní ochranný krém 200 ml</t>
  </si>
  <si>
    <t>842230</t>
  </si>
  <si>
    <t>Vazelina bílá kosmetic.Valinka  50ml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</si>
  <si>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</si>
  <si>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</si>
  <si>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</si>
  <si>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</si>
  <si>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</si>
  <si>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</si>
  <si>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</si>
  <si>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</si>
  <si>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849896</t>
  </si>
  <si>
    <t>134281</t>
  </si>
  <si>
    <t>VALSACOMBI 160 MG/12,5 MG</t>
  </si>
  <si>
    <t>849941</t>
  </si>
  <si>
    <t>162142</t>
  </si>
  <si>
    <t>POR TBL NOB 24X500MG</t>
  </si>
  <si>
    <t>850147</t>
  </si>
  <si>
    <t>107950</t>
  </si>
  <si>
    <t>CLEXANE FORTE</t>
  </si>
  <si>
    <t>INJ SOL 10X0.8ML/12KU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</si>
  <si>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</si>
  <si>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</si>
  <si>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</si>
  <si>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</si>
  <si>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</si>
  <si>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</si>
  <si>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</si>
  <si>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</si>
  <si>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</si>
  <si>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</si>
  <si>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</si>
  <si>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</si>
  <si>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</si>
  <si>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</si>
  <si>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</si>
  <si>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</si>
  <si>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</si>
  <si>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</si>
  <si>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</si>
  <si>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</si>
  <si>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</si>
  <si>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111337</t>
  </si>
  <si>
    <t>52421</t>
  </si>
  <si>
    <t>GERATAM 3 G</t>
  </si>
  <si>
    <t>INJ SOL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</si>
  <si>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</si>
  <si>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</si>
  <si>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</si>
  <si>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</si>
  <si>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</si>
  <si>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</si>
  <si>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</si>
  <si>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</si>
  <si>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132272</t>
  </si>
  <si>
    <t>146257</t>
  </si>
  <si>
    <t>POR CPS DUR 8X2MG</t>
  </si>
  <si>
    <t>159940</t>
  </si>
  <si>
    <t>59940</t>
  </si>
  <si>
    <t>PLV POR 1X10SACKU</t>
  </si>
  <si>
    <t>163425</t>
  </si>
  <si>
    <t>ASPIRIN PROTECT 100</t>
  </si>
  <si>
    <t>POR TBL ENT 50X100MG</t>
  </si>
  <si>
    <t>193724</t>
  </si>
  <si>
    <t>93724</t>
  </si>
  <si>
    <t>INDOMETACIN 100 BERLIN-CHEMIE</t>
  </si>
  <si>
    <t>SUP 10X100MG</t>
  </si>
  <si>
    <t>197698</t>
  </si>
  <si>
    <t>97698</t>
  </si>
  <si>
    <t>PENTOMER RETARD 400MG</t>
  </si>
  <si>
    <t>TBL OBD 20X400MG</t>
  </si>
  <si>
    <t>394130</t>
  </si>
  <si>
    <t>B-komplex Zentiva 30drg</t>
  </si>
  <si>
    <t>848560</t>
  </si>
  <si>
    <t>125752</t>
  </si>
  <si>
    <t>ESSENTIALE FORTE N</t>
  </si>
  <si>
    <t>POR CPS DUR 50</t>
  </si>
  <si>
    <t>850724</t>
  </si>
  <si>
    <t>120325</t>
  </si>
  <si>
    <t>INDAPAMID STADA 1,5 MG</t>
  </si>
  <si>
    <t>POR TBL PRO 30X1.5MG</t>
  </si>
  <si>
    <t>104071</t>
  </si>
  <si>
    <t>4071</t>
  </si>
  <si>
    <t>INJ 10X2ML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</si>
  <si>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</si>
  <si>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</si>
  <si>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</si>
  <si>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</si>
  <si>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</si>
  <si>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</si>
  <si>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</si>
  <si>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</si>
  <si>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</si>
  <si>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</si>
  <si>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</si>
  <si>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142595</t>
  </si>
  <si>
    <t>42595</t>
  </si>
  <si>
    <t>VITALIPID N ADULT</t>
  </si>
  <si>
    <t>INF CNC SOL 10X10ML</t>
  </si>
  <si>
    <t>169789</t>
  </si>
  <si>
    <t>69789</t>
  </si>
  <si>
    <t>AQUA PRO INJECTIONE ARDEAPHARMA</t>
  </si>
  <si>
    <t>INF 1X500ML</t>
  </si>
  <si>
    <t>194916</t>
  </si>
  <si>
    <t>94916</t>
  </si>
  <si>
    <t>AMBROBENE</t>
  </si>
  <si>
    <t>INJ 5X2ML/15MG</t>
  </si>
  <si>
    <t>841565</t>
  </si>
  <si>
    <t>KL BENZINUM 150g</t>
  </si>
  <si>
    <t>921458</t>
  </si>
  <si>
    <t>KL ETHER 200G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</si>
  <si>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</si>
  <si>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</si>
  <si>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</si>
  <si>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</si>
  <si>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</si>
  <si>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</si>
  <si>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</si>
  <si>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</si>
  <si>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</si>
  <si>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</si>
  <si>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</si>
  <si>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</si>
  <si>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</si>
  <si>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</si>
  <si>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</si>
  <si>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</si>
  <si>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</si>
  <si>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</si>
  <si>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</si>
  <si>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705048</t>
  </si>
  <si>
    <t>Emspoma Z 200ml/proti bolesti tuba</t>
  </si>
  <si>
    <t>846873</t>
  </si>
  <si>
    <t>82012</t>
  </si>
  <si>
    <t>DZ PRONTODERM ROZTOK 500 ml</t>
  </si>
  <si>
    <t>116547</t>
  </si>
  <si>
    <t>16547</t>
  </si>
  <si>
    <t>CYMEVENE</t>
  </si>
  <si>
    <t>INF SIC 1X500MG</t>
  </si>
  <si>
    <t>146444</t>
  </si>
  <si>
    <t>46444</t>
  </si>
  <si>
    <t>TRITTICO AC 150</t>
  </si>
  <si>
    <t>TBL RET 60X150MG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</si>
  <si>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</si>
  <si>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</si>
  <si>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</si>
  <si>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</si>
  <si>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</si>
  <si>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</si>
  <si>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</si>
  <si>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</si>
  <si>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187764</t>
  </si>
  <si>
    <t>87764</t>
  </si>
  <si>
    <t>ARDEAELYTOSOL NA.HYDR.CARB.4.2%</t>
  </si>
  <si>
    <t>INF 1X200ML</t>
  </si>
  <si>
    <t>199138</t>
  </si>
  <si>
    <t>99138</t>
  </si>
  <si>
    <t>AKTIFERRIN</t>
  </si>
  <si>
    <t>GTT 1X30ML</t>
  </si>
  <si>
    <t>848725</t>
  </si>
  <si>
    <t>107677</t>
  </si>
  <si>
    <t>KALIUMCHLORID 7.45% BRAUN</t>
  </si>
  <si>
    <t>INF CNC SOL 20X100ML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</si>
  <si>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</si>
  <si>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</si>
  <si>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</si>
  <si>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</si>
  <si>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</si>
  <si>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</si>
  <si>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</si>
  <si>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114711</t>
  </si>
  <si>
    <t>14711</t>
  </si>
  <si>
    <t>TARDYFERON</t>
  </si>
  <si>
    <t>TBL RET 30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</si>
  <si>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</si>
  <si>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</si>
  <si>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</si>
  <si>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</si>
  <si>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</si>
  <si>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</si>
  <si>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</si>
  <si>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</si>
  <si>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</si>
  <si>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</si>
  <si>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</si>
  <si>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</si>
  <si>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</si>
  <si>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</si>
  <si>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</si>
  <si>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127627</t>
  </si>
  <si>
    <t>27627</t>
  </si>
  <si>
    <t>SIMULECT 20 MG</t>
  </si>
  <si>
    <t>INFPSOLQF1X20MG+SOL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</si>
  <si>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</si>
  <si>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</si>
  <si>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</si>
  <si>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</si>
  <si>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</si>
  <si>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</si>
  <si>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</si>
  <si>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POR CPS PRO 30X5MG</t>
  </si>
  <si>
    <t>197249</t>
  </si>
  <si>
    <t>97249</t>
  </si>
  <si>
    <t>VALCYTE 450 MG</t>
  </si>
  <si>
    <t>POR TBL FLM60X450MG</t>
  </si>
  <si>
    <t>850442</t>
  </si>
  <si>
    <t>150726</t>
  </si>
  <si>
    <t>THYMOGLOBULINE</t>
  </si>
  <si>
    <t>INF PLV SOL 1X25MG</t>
  </si>
  <si>
    <t>844350</t>
  </si>
  <si>
    <t>KL ETHANOL.C.BENZINO 160G</t>
  </si>
  <si>
    <t>848783</t>
  </si>
  <si>
    <t>115400</t>
  </si>
  <si>
    <t>INJ SOL 10X0.2ML/2KU</t>
  </si>
  <si>
    <t>798827</t>
  </si>
  <si>
    <t>Dermo-chlorophyl gel 50ml (Dr.Muller)</t>
  </si>
  <si>
    <t>850675</t>
  </si>
  <si>
    <t>Menalind professional tělové mléko 500ml</t>
  </si>
  <si>
    <t>168096</t>
  </si>
  <si>
    <t>IFIRMACOMBI 150 MG/12,5 MG</t>
  </si>
  <si>
    <t>921256</t>
  </si>
  <si>
    <t>KL ETHER 150G</t>
  </si>
  <si>
    <t>2584</t>
  </si>
  <si>
    <t>844242</t>
  </si>
  <si>
    <t>105937</t>
  </si>
  <si>
    <t>TETRASPAN 6%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</si>
  <si>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</si>
  <si>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</si>
  <si>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</si>
  <si>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</si>
  <si>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</si>
  <si>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</si>
  <si>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</si>
  <si>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188518</t>
  </si>
  <si>
    <t>88518</t>
  </si>
  <si>
    <t>AMICLOTON</t>
  </si>
  <si>
    <t>TBL 30</t>
  </si>
  <si>
    <t>930535</t>
  </si>
  <si>
    <t>DZ OCTENIDOL 250ml</t>
  </si>
  <si>
    <t>396473</t>
  </si>
  <si>
    <t>99130</t>
  </si>
  <si>
    <t>ARDEAOSMOSOL MA 20 (Mannitol)</t>
  </si>
  <si>
    <t>INF 1X100 ML</t>
  </si>
  <si>
    <t>900514</t>
  </si>
  <si>
    <t>KL ETHANOL.C.BENZINO 180G</t>
  </si>
  <si>
    <t>132082</t>
  </si>
  <si>
    <t>32082</t>
  </si>
  <si>
    <t>IBALGIN 400 (IBUPROFEN 400)</t>
  </si>
  <si>
    <t>TBL OBD 100X400MG</t>
  </si>
  <si>
    <t>113441</t>
  </si>
  <si>
    <t>13441</t>
  </si>
  <si>
    <t>RINGERŮV ROZTOK VIAFLO</t>
  </si>
  <si>
    <t>190484</t>
  </si>
  <si>
    <t>NEPRESOL 25 MG-MIMOŘÁDNÝ DOVOZ!!</t>
  </si>
  <si>
    <t>INJ SIC 5X25MG+SOLV</t>
  </si>
  <si>
    <t>191217</t>
  </si>
  <si>
    <t>91217</t>
  </si>
  <si>
    <t>VENTER</t>
  </si>
  <si>
    <t>TBL 50X1GM</t>
  </si>
  <si>
    <t>847085</t>
  </si>
  <si>
    <t>115401</t>
  </si>
  <si>
    <t>inj sol  10x0,4ml/40 mg</t>
  </si>
  <si>
    <t>500326</t>
  </si>
  <si>
    <t>KL BENZINUM 500 ml/330g HVLP</t>
  </si>
  <si>
    <t>107121</t>
  </si>
  <si>
    <t>KABIVEN PERIPHERAL</t>
  </si>
  <si>
    <t>INF EML 4X1440ML</t>
  </si>
  <si>
    <t>159570</t>
  </si>
  <si>
    <t>59570</t>
  </si>
  <si>
    <t>FERRO-FOLGAMMA</t>
  </si>
  <si>
    <t>CPS 50</t>
  </si>
  <si>
    <t>19117</t>
  </si>
  <si>
    <t>FOSINOPRIL-TEVA 20 MG</t>
  </si>
  <si>
    <t>177294</t>
  </si>
  <si>
    <t>EGIRAMLON 10 MG/10 MG</t>
  </si>
  <si>
    <t>POR CPS DUR 30</t>
  </si>
  <si>
    <t>159746</t>
  </si>
  <si>
    <t>HEŘMÁNKOVÝ ČAJ LEROS</t>
  </si>
  <si>
    <t>SPC 20X1.5GM(SÁČKY)</t>
  </si>
  <si>
    <t>197776</t>
  </si>
  <si>
    <t>97776</t>
  </si>
  <si>
    <t>ZOFRAN ZYDIS 4 MG</t>
  </si>
  <si>
    <t>TBL SOL 10X4MG</t>
  </si>
  <si>
    <t>849320</t>
  </si>
  <si>
    <t>134270</t>
  </si>
  <si>
    <t>VALSACOMBI 80 MG/12,5 MG</t>
  </si>
  <si>
    <t>103033</t>
  </si>
  <si>
    <t>3033</t>
  </si>
  <si>
    <t>CORDIPIN XL</t>
  </si>
  <si>
    <t>TBL RET 30X40MG</t>
  </si>
  <si>
    <t>115642</t>
  </si>
  <si>
    <t>15642</t>
  </si>
  <si>
    <t>SANDIMMUN NEORAL 100MG</t>
  </si>
  <si>
    <t>CPS 50X100MG</t>
  </si>
  <si>
    <t>843227</t>
  </si>
  <si>
    <t>Chránič sluchu E.A.R.</t>
  </si>
  <si>
    <t>500117</t>
  </si>
  <si>
    <t>Sportovka C chladivá</t>
  </si>
  <si>
    <t>180g/200ml</t>
  </si>
  <si>
    <t>157871</t>
  </si>
  <si>
    <t>PARACETAMOL KABI 10 MG/ML</t>
  </si>
  <si>
    <t>INF SOL 10X50ML/500MG</t>
  </si>
  <si>
    <t>125590</t>
  </si>
  <si>
    <t>25590</t>
  </si>
  <si>
    <t>HUMALOG 100 IU</t>
  </si>
  <si>
    <t>INJ SOL 1X10ML/1KU</t>
  </si>
  <si>
    <t>107678</t>
  </si>
  <si>
    <t>INF CNC SOL 20X20ML</t>
  </si>
  <si>
    <t>110183</t>
  </si>
  <si>
    <t>10183</t>
  </si>
  <si>
    <t>EQUORAL 25 MG</t>
  </si>
  <si>
    <t>POR CPS MOL50X25MG</t>
  </si>
  <si>
    <t>200863</t>
  </si>
  <si>
    <t>OPHTHALMO-SEPTONEX</t>
  </si>
  <si>
    <t>OPH GTT SOL 1X10ML PLAST</t>
  </si>
  <si>
    <t>397174</t>
  </si>
  <si>
    <t>IR  PosiFlush  1x 10 ml  Fresenius Kabi</t>
  </si>
  <si>
    <t>10 ml F1/1 v předplněné stříkačce</t>
  </si>
  <si>
    <t>397339</t>
  </si>
  <si>
    <t>Menalind mycí žínky</t>
  </si>
  <si>
    <t>8ks</t>
  </si>
  <si>
    <t>191877</t>
  </si>
  <si>
    <t>INDAPAMID PMCS 2,5 MG</t>
  </si>
  <si>
    <t>POR TBL NOB 30X2.5MG</t>
  </si>
  <si>
    <t>988837</t>
  </si>
  <si>
    <t>Calcium pantothenicum krém Generica  30g</t>
  </si>
  <si>
    <t>187407</t>
  </si>
  <si>
    <t>PANGROL 20000</t>
  </si>
  <si>
    <t>POR TBL ENT 20 II</t>
  </si>
  <si>
    <t>990241</t>
  </si>
  <si>
    <t>3M Cavilon Ochranný bariérový krém tuba 28g</t>
  </si>
  <si>
    <t>990549</t>
  </si>
  <si>
    <t>Indiferentní gel TOPVET pro univerz.použití 600ml</t>
  </si>
  <si>
    <t>202362</t>
  </si>
  <si>
    <t>IBALGIN 400</t>
  </si>
  <si>
    <t>POR TBL FLM 48X400MG</t>
  </si>
  <si>
    <t>214627</t>
  </si>
  <si>
    <t>VASOCARDIN 100</t>
  </si>
  <si>
    <t>214593</t>
  </si>
  <si>
    <t>ERCEFURYL 200 MG CPS.</t>
  </si>
  <si>
    <t>POR CPS DUR 14X200MG</t>
  </si>
  <si>
    <t>186159</t>
  </si>
  <si>
    <t>EREVIT 30</t>
  </si>
  <si>
    <t>INJ SOL 5X1ML/30MG</t>
  </si>
  <si>
    <t>215474</t>
  </si>
  <si>
    <t>EBRANTIL I.V.50</t>
  </si>
  <si>
    <t>INJ SOL 5X10ML/50MG</t>
  </si>
  <si>
    <t>214628</t>
  </si>
  <si>
    <t>115318</t>
  </si>
  <si>
    <t>990927</t>
  </si>
  <si>
    <t>Klysma salinické 135ml</t>
  </si>
  <si>
    <t>203171</t>
  </si>
  <si>
    <t>GOPTEN 2 MG</t>
  </si>
  <si>
    <t>POR CPS DUR 28X2MG</t>
  </si>
  <si>
    <t>214906</t>
  </si>
  <si>
    <t>EUPHYLLIN CR N 300</t>
  </si>
  <si>
    <t>POR CPS PRO 50X300MG</t>
  </si>
  <si>
    <t>195484</t>
  </si>
  <si>
    <t>CARAMLO 10 MG/16 MG TABLETY</t>
  </si>
  <si>
    <t>396334</t>
  </si>
  <si>
    <t>Chránič sluchu ED Comfort Plug</t>
  </si>
  <si>
    <t>848281</t>
  </si>
  <si>
    <t>129437</t>
  </si>
  <si>
    <t>DERIN 25 MG POTAHOVANÉ TABLETY</t>
  </si>
  <si>
    <t>POR TBL FLM 30X25MG</t>
  </si>
  <si>
    <t>197323</t>
  </si>
  <si>
    <t>ADDAVEN</t>
  </si>
  <si>
    <t>IVN INF CNC SOL 20X10ML</t>
  </si>
  <si>
    <t>988431</t>
  </si>
  <si>
    <t>HBF Rybilka NEO 100ml</t>
  </si>
  <si>
    <t>188466</t>
  </si>
  <si>
    <t>GLYCLADA 60 MG</t>
  </si>
  <si>
    <t>POR TBL RET 60X60MG I</t>
  </si>
  <si>
    <t>141960</t>
  </si>
  <si>
    <t>RAPOXOL 20 MG</t>
  </si>
  <si>
    <t>110185</t>
  </si>
  <si>
    <t>10185</t>
  </si>
  <si>
    <t>EQUORAL 100 MG</t>
  </si>
  <si>
    <t>POR CPS MOL50X100MG</t>
  </si>
  <si>
    <t>848958</t>
  </si>
  <si>
    <t>129467</t>
  </si>
  <si>
    <t>DERIN 200 MG POTAHOVANÉ TABLETY</t>
  </si>
  <si>
    <t>216531</t>
  </si>
  <si>
    <t>ZENARO 5 MG</t>
  </si>
  <si>
    <t>TBL FLM 50X5MG IV</t>
  </si>
  <si>
    <t>147251</t>
  </si>
  <si>
    <t>0,9 % SODIUM CHLORIDE KABI</t>
  </si>
  <si>
    <t>1x1000 ml FFlx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</si>
  <si>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</si>
  <si>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</si>
  <si>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</si>
  <si>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</si>
  <si>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</si>
  <si>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</si>
  <si>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</si>
  <si>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</si>
  <si>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</si>
  <si>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</si>
  <si>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</si>
  <si>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</si>
  <si>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</si>
  <si>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</si>
  <si>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</si>
  <si>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</si>
  <si>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</si>
  <si>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</si>
  <si>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</si>
  <si>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</si>
  <si>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</si>
  <si>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</si>
  <si>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</si>
  <si>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</si>
  <si>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</si>
  <si>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</si>
  <si>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</si>
  <si>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</si>
  <si>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166030</t>
  </si>
  <si>
    <t>66030</t>
  </si>
  <si>
    <t>184398</t>
  </si>
  <si>
    <t>84398</t>
  </si>
  <si>
    <t>NEURONTIN 100MG</t>
  </si>
  <si>
    <t>CPS 100X100MG</t>
  </si>
  <si>
    <t>187788</t>
  </si>
  <si>
    <t>TONARSSA 4 MG/5 MG</t>
  </si>
  <si>
    <t>191280</t>
  </si>
  <si>
    <t>91280</t>
  </si>
  <si>
    <t>RANITAL</t>
  </si>
  <si>
    <t>TBL 30X150MG</t>
  </si>
  <si>
    <t>845220</t>
  </si>
  <si>
    <t>101211</t>
  </si>
  <si>
    <t>POR TBL FLM 90X5MG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</si>
  <si>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</si>
  <si>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</si>
  <si>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</si>
  <si>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</si>
  <si>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</si>
  <si>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</si>
  <si>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</si>
  <si>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</si>
  <si>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</si>
  <si>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849444</t>
  </si>
  <si>
    <t>163085</t>
  </si>
  <si>
    <t>AMARYL 3 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</si>
  <si>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</si>
  <si>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</si>
  <si>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</si>
  <si>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</si>
  <si>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</si>
  <si>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</si>
  <si>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</si>
  <si>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</si>
  <si>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</si>
  <si>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</si>
  <si>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</si>
  <si>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</si>
  <si>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</si>
  <si>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</si>
  <si>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</si>
  <si>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</si>
  <si>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</si>
  <si>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</si>
  <si>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</si>
  <si>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109711</t>
  </si>
  <si>
    <t>9711</t>
  </si>
  <si>
    <t>INJ SIC 1X500MG+8ML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</si>
  <si>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</si>
  <si>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</si>
  <si>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</si>
  <si>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</si>
  <si>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</si>
  <si>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</si>
  <si>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</si>
  <si>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166760</t>
  </si>
  <si>
    <t>POR TBL FLM 100X50MG</t>
  </si>
  <si>
    <t>115245</t>
  </si>
  <si>
    <t>15245</t>
  </si>
  <si>
    <t>SANDOSTATIN 0.1 MG/ML</t>
  </si>
  <si>
    <t>INJ SOL 5X1ML/0.1MG</t>
  </si>
  <si>
    <t>848751</t>
  </si>
  <si>
    <t>125073</t>
  </si>
  <si>
    <t>APO-SIMVA 10</t>
  </si>
  <si>
    <t>850003</t>
  </si>
  <si>
    <t>135600</t>
  </si>
  <si>
    <t>GRANISETRON KABI 1 MG/ML</t>
  </si>
  <si>
    <t>INJ+INF CNC SOL 5X3ML/3MG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</si>
  <si>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</si>
  <si>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</si>
  <si>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</si>
  <si>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</si>
  <si>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</si>
  <si>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</si>
  <si>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</si>
  <si>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</si>
  <si>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</si>
  <si>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</si>
  <si>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203097</t>
  </si>
  <si>
    <t>AMOKSIKLAV 1 G</t>
  </si>
  <si>
    <t>POR TBL FLM 21X1GM</t>
  </si>
  <si>
    <t>214433</t>
  </si>
  <si>
    <t>POR TBL ENT 28X20MG I</t>
  </si>
  <si>
    <t>213490</t>
  </si>
  <si>
    <t>INJ SOL 10X1ML</t>
  </si>
  <si>
    <t>204678</t>
  </si>
  <si>
    <t>TORVACARD NEO 20 MG</t>
  </si>
  <si>
    <t>140097</t>
  </si>
  <si>
    <t>CASTISPIR 10 MG</t>
  </si>
  <si>
    <t>POR TBL FLM 28X10MG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</si>
  <si>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</si>
  <si>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</si>
  <si>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</si>
  <si>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</si>
  <si>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</si>
  <si>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</si>
  <si>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</si>
  <si>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</si>
  <si>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</si>
  <si>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</si>
  <si>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</si>
  <si>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</si>
  <si>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</si>
  <si>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</si>
  <si>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</si>
  <si>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</si>
  <si>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</si>
  <si>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</si>
  <si>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33863</t>
  </si>
  <si>
    <t>NUTRIDRINK MULTI FIBRE S PŘÍCHUTÍ JAHODOVOU</t>
  </si>
  <si>
    <t>POR SOL 4X200ML</t>
  </si>
  <si>
    <t>33864</t>
  </si>
  <si>
    <t>NUTRIDRINK MULTI FIBRE S PŘÍCHUTÍ VANILKOVOU</t>
  </si>
  <si>
    <t>33936</t>
  </si>
  <si>
    <t>NUTRIDRINK S PŘÍCHUTÍ BANÁNOVOU</t>
  </si>
  <si>
    <t>33865</t>
  </si>
  <si>
    <t>NUTRIDRINK COMPACT S PŘÍCHUTÍ LESNÍHO OVOCE</t>
  </si>
  <si>
    <t>33856</t>
  </si>
  <si>
    <t>NUTRIDRINK YOGHURT S PŘÍCHUTÍ MALINA</t>
  </si>
  <si>
    <t>33898</t>
  </si>
  <si>
    <t>NUTRIDRINK COMPACT NEUTRAL</t>
  </si>
  <si>
    <t>33897</t>
  </si>
  <si>
    <t>NUTRIDRINK COMPACT PROTEIN S PŘÍCHUTÍ BROSKEV A MA</t>
  </si>
  <si>
    <t>217005</t>
  </si>
  <si>
    <t>NUTRICOMP SOUP JEMNÉ KUŘECÍ KARI</t>
  </si>
  <si>
    <t>217006</t>
  </si>
  <si>
    <t>NUTRICOMP SOUP ZELENINOVÁ POLÉVKA</t>
  </si>
  <si>
    <t>50113012</t>
  </si>
  <si>
    <t>193649</t>
  </si>
  <si>
    <t>93649</t>
  </si>
  <si>
    <t>ACTILYSE 20MG</t>
  </si>
  <si>
    <t>INJ SIC 1X20MG+20ML</t>
  </si>
  <si>
    <t>116600</t>
  </si>
  <si>
    <t>16600</t>
  </si>
  <si>
    <t>UNASYN</t>
  </si>
  <si>
    <t>INJ PLV SOL 1X1.5GM</t>
  </si>
  <si>
    <t>395399</t>
  </si>
  <si>
    <t>101112</t>
  </si>
  <si>
    <t>EREMFAT I.V. 600 MG</t>
  </si>
  <si>
    <t>INJ PLV SOL 1X600MG</t>
  </si>
  <si>
    <t>151458</t>
  </si>
  <si>
    <t>CEFUROXIM KABI 1500 MG</t>
  </si>
  <si>
    <t>INJ+INF PLV SOL 10X1.5GM</t>
  </si>
  <si>
    <t>207116</t>
  </si>
  <si>
    <t>OFLOXIN INF</t>
  </si>
  <si>
    <t>INF SOL 10X100ML</t>
  </si>
  <si>
    <t>207280</t>
  </si>
  <si>
    <t>FUROLIN TABLETY</t>
  </si>
  <si>
    <t>197000</t>
  </si>
  <si>
    <t>97000</t>
  </si>
  <si>
    <t>METRONIDAZOLE 0.5% POLFA</t>
  </si>
  <si>
    <t>INJ 1X100ML 5MG/1ML</t>
  </si>
  <si>
    <t>153913</t>
  </si>
  <si>
    <t>53913</t>
  </si>
  <si>
    <t>AZITROMYCIN SANDOZ 250 MG</t>
  </si>
  <si>
    <t>POR TBL FLM 6X250MG</t>
  </si>
  <si>
    <t>64942</t>
  </si>
  <si>
    <t>DIFLUCAN 100 MG</t>
  </si>
  <si>
    <t>POR CPS DUR 28X100MG</t>
  </si>
  <si>
    <t>6480</t>
  </si>
  <si>
    <t>Ocplex 20ml 500 I.U. Phoenix</t>
  </si>
  <si>
    <t>50113002</t>
  </si>
  <si>
    <t>394737</t>
  </si>
  <si>
    <t>95946</t>
  </si>
  <si>
    <t>AMINOMIX 2 NOVUM 4x1500</t>
  </si>
  <si>
    <t>INFSOL4X1500ML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</si>
  <si>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</si>
  <si>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</si>
  <si>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</si>
  <si>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</si>
  <si>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</si>
  <si>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</si>
  <si>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</si>
  <si>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118734</t>
  </si>
  <si>
    <t>18734</t>
  </si>
  <si>
    <t>SMOFLIPID</t>
  </si>
  <si>
    <t>INF EML 10X250ML</t>
  </si>
  <si>
    <t>142003</t>
  </si>
  <si>
    <t>NEPHROTECT</t>
  </si>
  <si>
    <t>INF SOL 10X500ML</t>
  </si>
  <si>
    <t>116337</t>
  </si>
  <si>
    <t>16337</t>
  </si>
  <si>
    <t>LIPOPLUS 20%</t>
  </si>
  <si>
    <t>INFEML10X250ML-SKLO</t>
  </si>
  <si>
    <t>195939</t>
  </si>
  <si>
    <t>95939</t>
  </si>
  <si>
    <t>AMINOMIX 1 NOVUM</t>
  </si>
  <si>
    <t>500716</t>
  </si>
  <si>
    <t>157112</t>
  </si>
  <si>
    <t>OLIMEL N9E</t>
  </si>
  <si>
    <t>INF EML4X2000ML</t>
  </si>
  <si>
    <t>396465</t>
  </si>
  <si>
    <t>157107</t>
  </si>
  <si>
    <t>OLIMEL N7E-1000 ml</t>
  </si>
  <si>
    <t>INF 6x1000ML</t>
  </si>
  <si>
    <t>46781</t>
  </si>
  <si>
    <t>NEONUTRIN 10%</t>
  </si>
  <si>
    <t>INF SOL 1X500MLX10%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</si>
  <si>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</si>
  <si>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</si>
  <si>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</si>
  <si>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</si>
  <si>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</si>
  <si>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</si>
  <si>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</si>
  <si>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16326</t>
  </si>
  <si>
    <t>BRAUNOVIDON GÁZA S MASTÍ</t>
  </si>
  <si>
    <t>DRM LIG IPR 10X7.5X10CM</t>
  </si>
  <si>
    <t>16328</t>
  </si>
  <si>
    <t>DRM LIG IPR 10X20X10CM</t>
  </si>
  <si>
    <t>50113009</t>
  </si>
  <si>
    <t>142433</t>
  </si>
  <si>
    <t>42433</t>
  </si>
  <si>
    <t>VISIPAQUE 320 MG I/ML</t>
  </si>
  <si>
    <t>INJ SOL 10X100ML-PP</t>
  </si>
  <si>
    <t>17039</t>
  </si>
  <si>
    <t>INJ SOL 10X50ML-PP</t>
  </si>
  <si>
    <t>145123</t>
  </si>
  <si>
    <t>45123</t>
  </si>
  <si>
    <t>INJ SOL 10X50ML-SKL</t>
  </si>
  <si>
    <t>II. Chirurgická klinika</t>
  </si>
  <si>
    <t>2CHIR: lůžkové oddělení 37</t>
  </si>
  <si>
    <t>2CHIR: ambulance</t>
  </si>
  <si>
    <t>2CHIR: JIP 37A</t>
  </si>
  <si>
    <t>2CHIR: pracoviště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</si>
  <si>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</si>
  <si>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</si>
  <si>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</si>
  <si>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</si>
  <si>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</si>
  <si>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</si>
  <si>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parenter. výživa</t>
  </si>
  <si>
    <t>Lékárna - RTG diagnostika</t>
  </si>
  <si>
    <t>0532 - 2CHIR: JIP 37A</t>
  </si>
  <si>
    <t>0511 - 2CHIR: lůžkové oddělení 37</t>
  </si>
  <si>
    <t>0564 - 2CHIR: pracoviště COS</t>
  </si>
  <si>
    <t>0521 - 2CHIR: ambulance</t>
  </si>
  <si>
    <t>J01DB04 - Cefazolin</t>
  </si>
  <si>
    <t>L04AA06 - Mykofenolová kyselina</t>
  </si>
  <si>
    <t>J01DC02 - Cefuroxim</t>
  </si>
  <si>
    <t>A06AD11 - Laktulóza</t>
  </si>
  <si>
    <t>C01EB15 - Trimetazidin</t>
  </si>
  <si>
    <t>J01GB03 - Gentamicin</t>
  </si>
  <si>
    <t>C01BC03 - Propafenon</t>
  </si>
  <si>
    <t>N03AG01 - Kyselina valproová</t>
  </si>
  <si>
    <t>C10AA07 - Rosuvastatin</t>
  </si>
  <si>
    <t>R05CB01 - Acetylcystein</t>
  </si>
  <si>
    <t>M01AX17 - Nimesulid</t>
  </si>
  <si>
    <t>A02BA02 - Ranitidin</t>
  </si>
  <si>
    <t>N05CD08 - Midazolam</t>
  </si>
  <si>
    <t>A10BA02 - Metformin</t>
  </si>
  <si>
    <t>J01MA01 - Ofloxacin</t>
  </si>
  <si>
    <t>J01CR02 - Amoxicilin a enzymový inhibitor</t>
  </si>
  <si>
    <t>R06AX27 - Desloratadin</t>
  </si>
  <si>
    <t>A02BC02 - Pantoprazol</t>
  </si>
  <si>
    <t>C09BA05 - Ramipril a diuretika</t>
  </si>
  <si>
    <t>L04AC02 - Basiliximab</t>
  </si>
  <si>
    <t>J01FF01 - Klindamycin</t>
  </si>
  <si>
    <t>C07AB05 - Betaxolol</t>
  </si>
  <si>
    <t>C07AG02 - Karvedilol</t>
  </si>
  <si>
    <t>J01XA01 - Vankomycin</t>
  </si>
  <si>
    <t>C08CA08 - Nitrendipin</t>
  </si>
  <si>
    <t>B01AC16 - Eptifibatid</t>
  </si>
  <si>
    <t>C09AA04 - Perindopril</t>
  </si>
  <si>
    <t>J01DH02 - Meropenem</t>
  </si>
  <si>
    <t>C09AA05 - Ramipril</t>
  </si>
  <si>
    <t>A04AA02 - Granisetron</t>
  </si>
  <si>
    <t>C09BA04 - Perindopril a diuretika</t>
  </si>
  <si>
    <t>J02AC01 - Flukonazol</t>
  </si>
  <si>
    <t>N02AX02 - Tramadol</t>
  </si>
  <si>
    <t>C07AB07 - Bisoprolol</t>
  </si>
  <si>
    <t>N03AX09 - Lamotrigin</t>
  </si>
  <si>
    <t>C02CA04 - Doxazosin</t>
  </si>
  <si>
    <t>C09BB04 - Perindopril a amlodipin</t>
  </si>
  <si>
    <t>C01BD01 - Amiodaron</t>
  </si>
  <si>
    <t>C09CA01 - Losartan</t>
  </si>
  <si>
    <t>A10AB05 - Inzulin aspart</t>
  </si>
  <si>
    <t>C09CA07 - Telmisartan</t>
  </si>
  <si>
    <t>J01FA10 - Azithromycin</t>
  </si>
  <si>
    <t>C09DA01 - Losartan a diuretika</t>
  </si>
  <si>
    <t>A10AE05 - Inzulin detemir</t>
  </si>
  <si>
    <t>C10AA01 - Simvastatin</t>
  </si>
  <si>
    <t>J01MA03 - Pefloxacin</t>
  </si>
  <si>
    <t>C10AA05 - Atorvastatin</t>
  </si>
  <si>
    <t>J01XD01 - Metronidazol</t>
  </si>
  <si>
    <t>R03DC03 - Montelukast</t>
  </si>
  <si>
    <t>C02AC05 - Moxonidin</t>
  </si>
  <si>
    <t>B01AB06 - Nadroparin</t>
  </si>
  <si>
    <t>B01AC04 - Klopidogrel</t>
  </si>
  <si>
    <t>N05BA12 - Alprazolam</t>
  </si>
  <si>
    <t>A10BB12 - Glimepirid</t>
  </si>
  <si>
    <t>A02BC03 - Lansoprazol</t>
  </si>
  <si>
    <t>N03AX12 - Gabapentin</t>
  </si>
  <si>
    <t>N06AB06 - Sertralin</t>
  </si>
  <si>
    <t>N06AX11 - Mirtazapin</t>
  </si>
  <si>
    <t>N06AB04 - Citalopram</t>
  </si>
  <si>
    <t>B01AF02 - Apixaban</t>
  </si>
  <si>
    <t>N06AB10 - Escitalopram</t>
  </si>
  <si>
    <t>R03AC02 - Salbutamol</t>
  </si>
  <si>
    <t>N07CA01 - Betahistin</t>
  </si>
  <si>
    <t>B01AA03 - Warfarin</t>
  </si>
  <si>
    <t>J01AA12 - Tigecyklin</t>
  </si>
  <si>
    <t>H03AA01 - Levothyroxin, sodná sůl</t>
  </si>
  <si>
    <t>R06AE07 - Cetirizin</t>
  </si>
  <si>
    <t>C10AB05 - Fenofibrát</t>
  </si>
  <si>
    <t>V06XX - Potraviny pro zvláštní lékařské účely (PZLÚ)</t>
  </si>
  <si>
    <t>G04CA02 - Tamsulosin</t>
  </si>
  <si>
    <t>A03FA07 - Itopridum</t>
  </si>
  <si>
    <t>H01CB02 - Oktreotid</t>
  </si>
  <si>
    <t>H02AB04 - Methylprednisolon</t>
  </si>
  <si>
    <t>A02BC02</t>
  </si>
  <si>
    <t>NOLPAZA</t>
  </si>
  <si>
    <t>40MG TBL ENT 14</t>
  </si>
  <si>
    <t>40MG INJ PLV SOL 1</t>
  </si>
  <si>
    <t>CONTROLOC</t>
  </si>
  <si>
    <t>20MG TBL ENT 100</t>
  </si>
  <si>
    <t>40MG TBL ENT 28 I</t>
  </si>
  <si>
    <t>40MG TBL ENT 100 I</t>
  </si>
  <si>
    <t>A02BC03</t>
  </si>
  <si>
    <t>30MG CPS DUR 28</t>
  </si>
  <si>
    <t>A03FA07</t>
  </si>
  <si>
    <t>KINITO</t>
  </si>
  <si>
    <t>50MG TBL FLM 40</t>
  </si>
  <si>
    <t>A06AD11</t>
  </si>
  <si>
    <t>LACTULOSE AL</t>
  </si>
  <si>
    <t>0,667G/ML SIR 1X200ML</t>
  </si>
  <si>
    <t>0,667G/ML SIR 1X500ML</t>
  </si>
  <si>
    <t>A10BA02</t>
  </si>
  <si>
    <t>500MG TBL FLM 120 I</t>
  </si>
  <si>
    <t>GLUCOPHAGE XR</t>
  </si>
  <si>
    <t>750MG TBL PRO 60 II</t>
  </si>
  <si>
    <t>500MG TBL FLM 60 I</t>
  </si>
  <si>
    <t>850MG TBL FLM 60 I</t>
  </si>
  <si>
    <t>B01AA03</t>
  </si>
  <si>
    <t>WARFARIN ORION</t>
  </si>
  <si>
    <t>3MG TBL NOB 100</t>
  </si>
  <si>
    <t>5MG TBL NOB 100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</si>
  <si>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</si>
  <si>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</si>
  <si>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</si>
  <si>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</si>
  <si>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</si>
  <si>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</si>
  <si>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</si>
  <si>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</si>
  <si>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</si>
  <si>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</si>
  <si>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</si>
  <si>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75MG TBL FLM 56</t>
  </si>
  <si>
    <t>B01AC16</t>
  </si>
  <si>
    <t>INTEGRILIN</t>
  </si>
  <si>
    <t>0,75MG/ML INF SOL 1X100ML</t>
  </si>
  <si>
    <t>C01BD01</t>
  </si>
  <si>
    <t>200MG TBL NOB 30</t>
  </si>
  <si>
    <t>C01EB15</t>
  </si>
  <si>
    <t>35MG TBL RET 60</t>
  </si>
  <si>
    <t>C02AC05</t>
  </si>
  <si>
    <t>MOXOSTAD</t>
  </si>
  <si>
    <t>0,3MG TBL FLM 30</t>
  </si>
  <si>
    <t>0,4MG TBL FLM 30</t>
  </si>
  <si>
    <t>C07AB05</t>
  </si>
  <si>
    <t>LOKREN</t>
  </si>
  <si>
    <t>20MG TBL FLM 28</t>
  </si>
  <si>
    <t>C07AB07</t>
  </si>
  <si>
    <t>5MG TBL FLM 30</t>
  </si>
  <si>
    <t>10MG TBL FLM 30</t>
  </si>
  <si>
    <t>C07AG02</t>
  </si>
  <si>
    <t>25MG TBL NOB 30</t>
  </si>
  <si>
    <t>C08CA08</t>
  </si>
  <si>
    <t>NITRESAN</t>
  </si>
  <si>
    <t>20MG TBL NOB 30</t>
  </si>
  <si>
    <t>C09AA04</t>
  </si>
  <si>
    <t>C09AA05</t>
  </si>
  <si>
    <t>TRITACE</t>
  </si>
  <si>
    <t>10MG TBL NOB 30</t>
  </si>
  <si>
    <t>1,25MG TBL NOB 20</t>
  </si>
  <si>
    <t>C09BA04</t>
  </si>
  <si>
    <t>PRESTARIUM NEO COMBI</t>
  </si>
  <si>
    <t>10MG/2,5MG TBL FLM 30</t>
  </si>
  <si>
    <t>C09BA05</t>
  </si>
  <si>
    <t>AMPRILAN H</t>
  </si>
  <si>
    <t>2,5MG/12,5MG TBL NOB 30</t>
  </si>
  <si>
    <t>C09BB04</t>
  </si>
  <si>
    <t>PRESTANCE</t>
  </si>
  <si>
    <t>5MG/5MG TBL NOB 30</t>
  </si>
  <si>
    <t>10MG/5MG TBL NOB 30</t>
  </si>
  <si>
    <t>C09CA01</t>
  </si>
  <si>
    <t>50MG TBL FLM 30 II</t>
  </si>
  <si>
    <t>C09CA07</t>
  </si>
  <si>
    <t>TELMISARTAN SANDOZ</t>
  </si>
  <si>
    <t>80MG TBL NOB 30</t>
  </si>
  <si>
    <t>C10AA05</t>
  </si>
  <si>
    <t>SORTIS</t>
  </si>
  <si>
    <t>20MG TBL FLM 30</t>
  </si>
  <si>
    <t>C10AA07</t>
  </si>
  <si>
    <t>ROSUCARD</t>
  </si>
  <si>
    <t>C10AB05</t>
  </si>
  <si>
    <t>LIPANTHYL SUPRA</t>
  </si>
  <si>
    <t>160MG TBL FLM 90</t>
  </si>
  <si>
    <t>H02AB04</t>
  </si>
  <si>
    <t>62,5MG/ML INJ PSO LQF 250MG+4ML</t>
  </si>
  <si>
    <t>40MG/ML INJ PSO LQF 40MG+1ML</t>
  </si>
  <si>
    <t>H03AA01</t>
  </si>
  <si>
    <t>50MCG TBL NOB 100 II</t>
  </si>
  <si>
    <t>EUTHYROX</t>
  </si>
  <si>
    <t>50MCG TBL NOB 100</t>
  </si>
  <si>
    <t>J01AA12</t>
  </si>
  <si>
    <t>TYGACIL</t>
  </si>
  <si>
    <t>50MG INF PLV SOL 10</t>
  </si>
  <si>
    <t>J01CR02</t>
  </si>
  <si>
    <t>875MG/125MG TBL FLM 14</t>
  </si>
  <si>
    <t>AMOKSIKLAV 1,2 G</t>
  </si>
  <si>
    <t>1000MG/200MG INJ+INF PLV SOL 5</t>
  </si>
  <si>
    <t>500MG/100MG INJ+INF PLV SOL 5</t>
  </si>
  <si>
    <t>AMOKSIKLAV 375 MG</t>
  </si>
  <si>
    <t>250MG/125MG TBL FLM 21</t>
  </si>
  <si>
    <t>AMOKSIKLAV 625 MG</t>
  </si>
  <si>
    <t>500MG/125MG TBL FLM 21</t>
  </si>
  <si>
    <t>J01DB04</t>
  </si>
  <si>
    <t>AZEPO</t>
  </si>
  <si>
    <t>1G INJ+INF PLV SOL 10</t>
  </si>
  <si>
    <t>1G INJ PLV SOL 10</t>
  </si>
  <si>
    <t>J01DC02</t>
  </si>
  <si>
    <t>XORIMAX</t>
  </si>
  <si>
    <t>500MG TBL FLM 10</t>
  </si>
  <si>
    <t>J01DH02</t>
  </si>
  <si>
    <t>ARCHIFAR</t>
  </si>
  <si>
    <t>J01FA10</t>
  </si>
  <si>
    <t>AZITROMYCIN SANDOZ</t>
  </si>
  <si>
    <t>500MG TBL FLM 3</t>
  </si>
  <si>
    <t>J01FF01</t>
  </si>
  <si>
    <t>CLINDAMYCIN KABI</t>
  </si>
  <si>
    <t>150MG/ML INJ SOL 10X4ML</t>
  </si>
  <si>
    <t>J01GB03</t>
  </si>
  <si>
    <t>GENTAMICIN B.BRAUN</t>
  </si>
  <si>
    <t>3MG/ML INF SOL 20X80ML</t>
  </si>
  <si>
    <t>J01MA03</t>
  </si>
  <si>
    <t>ABAKTAL 400 MG/5 ML</t>
  </si>
  <si>
    <t>80MG/ML INF SOL 10X5ML</t>
  </si>
  <si>
    <t>J01XA01</t>
  </si>
  <si>
    <t>VANCOMYCIN MYLAN</t>
  </si>
  <si>
    <t>500MG INF PLV SOL 1</t>
  </si>
  <si>
    <t>1000MG INF PLV SOL 1</t>
  </si>
  <si>
    <t>J02AC01</t>
  </si>
  <si>
    <t>FLUCONAZOL KABI</t>
  </si>
  <si>
    <t>2MG/ML INF SOL 10X100ML</t>
  </si>
  <si>
    <t>M01AX17</t>
  </si>
  <si>
    <t>100MG TBL NOB 15</t>
  </si>
  <si>
    <t>100MG TBL NOB 30</t>
  </si>
  <si>
    <t>N02AX02</t>
  </si>
  <si>
    <t>50MG/ML INJ SOL 5X2ML</t>
  </si>
  <si>
    <t>50MG INJ SOL 5X1ML</t>
  </si>
  <si>
    <t>N03AG01</t>
  </si>
  <si>
    <t>ORFIRIL LONG</t>
  </si>
  <si>
    <t>300MG CPS PRO 50 I</t>
  </si>
  <si>
    <t>N03AX09</t>
  </si>
  <si>
    <t>LAMICTAL</t>
  </si>
  <si>
    <t>5MG TBL MND+SUS 42</t>
  </si>
  <si>
    <t>N03AX12</t>
  </si>
  <si>
    <t>NEURONTIN</t>
  </si>
  <si>
    <t>300MG CPS DUR 50</t>
  </si>
  <si>
    <t>N05BA12</t>
  </si>
  <si>
    <t>0,5MG TBL NOB 30</t>
  </si>
  <si>
    <t>N06AB06</t>
  </si>
  <si>
    <t>ZOLOFT</t>
  </si>
  <si>
    <t>50MG TBL FLM 28</t>
  </si>
  <si>
    <t>N06AB10</t>
  </si>
  <si>
    <t>ESOPREX</t>
  </si>
  <si>
    <t>N06AX11</t>
  </si>
  <si>
    <t>MIRTAZAPIN ORION</t>
  </si>
  <si>
    <t>15MG POR TBL DIS 30</t>
  </si>
  <si>
    <t>N07CA01</t>
  </si>
  <si>
    <t>BETAHISTIN ACTAVIS</t>
  </si>
  <si>
    <t>16MG TBL NOB 60</t>
  </si>
  <si>
    <t>R03AC02</t>
  </si>
  <si>
    <t>100MCG/DÁV INH SUS PSS 200DÁV</t>
  </si>
  <si>
    <t>R06AX27</t>
  </si>
  <si>
    <t>JOVESTO</t>
  </si>
  <si>
    <t>5MG TBL FLM 30 I</t>
  </si>
  <si>
    <t>V06XX</t>
  </si>
  <si>
    <t>POR SOL 1X225G</t>
  </si>
  <si>
    <t>CUBITAN S PŘÍCHUTÍ VANILKOVOU</t>
  </si>
  <si>
    <t>CUBITAN S PŘÍCHUTÍ ČOKOLÁDOVOU</t>
  </si>
  <si>
    <t>CUBITAN S PŘÍCHUTÍ JAHODOVOU</t>
  </si>
  <si>
    <t>A02BA02</t>
  </si>
  <si>
    <t>150MG TBL FLM 30</t>
  </si>
  <si>
    <t>20MG TBL ENT 28 I</t>
  </si>
  <si>
    <t>50MG TBL FLM 100</t>
  </si>
  <si>
    <t>A04AA02</t>
  </si>
  <si>
    <t>GRANISETRON KABI</t>
  </si>
  <si>
    <t>1MG/ML INJ SOL 5X3ML</t>
  </si>
  <si>
    <t>A10AB05</t>
  </si>
  <si>
    <t>NOVORAPID</t>
  </si>
  <si>
    <t>100U/ML INJ SOL 1X10ML</t>
  </si>
  <si>
    <t>A10AE05</t>
  </si>
  <si>
    <t>LEVEMIR</t>
  </si>
  <si>
    <t>100U/ML INJ SOL ZVL 5X3ML</t>
  </si>
  <si>
    <t>1000MG TBL FLM 60</t>
  </si>
  <si>
    <t>A10BB12</t>
  </si>
  <si>
    <t>AMARYL</t>
  </si>
  <si>
    <t>3MG TBL NOB 30</t>
  </si>
  <si>
    <t>9500IU/ML INJ SOL ISP 10X1ML</t>
  </si>
  <si>
    <t>B01AF02</t>
  </si>
  <si>
    <t>ELIQUIS</t>
  </si>
  <si>
    <t>5MG TBL FLM 60</t>
  </si>
  <si>
    <t>C01BC03</t>
  </si>
  <si>
    <t>PROPANORM</t>
  </si>
  <si>
    <t>300MG TBL FLM 50</t>
  </si>
  <si>
    <t>50MG/ML INJ SOL 6X3ML</t>
  </si>
  <si>
    <t>200MG TBL NOB 60</t>
  </si>
  <si>
    <t>C02CA04</t>
  </si>
  <si>
    <t>4MG TBL NOB 90</t>
  </si>
  <si>
    <t>5MG TBL FLM 90</t>
  </si>
  <si>
    <t>2,5MG TBL NOB 20</t>
  </si>
  <si>
    <t>5MG TBL NOB 30</t>
  </si>
  <si>
    <t>5MG/1,25MG TBL FLM 30</t>
  </si>
  <si>
    <t>PRENEWEL</t>
  </si>
  <si>
    <t>4MG/1,25MG TBL NOB 30 II</t>
  </si>
  <si>
    <t>TONARSSA</t>
  </si>
  <si>
    <t>4MG/5MG TBL NOB 30</t>
  </si>
  <si>
    <t>C09DA01</t>
  </si>
  <si>
    <t>50MG/12,5MG TBL FLM 30</t>
  </si>
  <si>
    <t>C10AA01</t>
  </si>
  <si>
    <t>TORVACARD NEO</t>
  </si>
  <si>
    <t>40MG TBL FLM 30</t>
  </si>
  <si>
    <t>ROSUMOP</t>
  </si>
  <si>
    <t>267MG CPS DUR 30</t>
  </si>
  <si>
    <t>G04CA02</t>
  </si>
  <si>
    <t>0,4MG CPS RDR 30</t>
  </si>
  <si>
    <t>H01CB02</t>
  </si>
  <si>
    <t>SANDOSTATIN</t>
  </si>
  <si>
    <t>0,1MG/ML INJ+INF SOL 5X1ML</t>
  </si>
  <si>
    <t>62,5MG/ML INJ PSO LQF 125MG+2ML</t>
  </si>
  <si>
    <t>62,5MG/ML INJ PSO LQF 500MG+8ML</t>
  </si>
  <si>
    <t>875MG/125MG TBL FLM 21</t>
  </si>
  <si>
    <t>CEFUROXIM KABI</t>
  </si>
  <si>
    <t>1500MG INJ+INF PLV SOL 10</t>
  </si>
  <si>
    <t>250MG TBL FLM 6</t>
  </si>
  <si>
    <t>J01MA01</t>
  </si>
  <si>
    <t>J01XD01</t>
  </si>
  <si>
    <t>METRONIDAZOLE 0,5%-POLPHARMA</t>
  </si>
  <si>
    <t>5MG/ML INF SOL 1X100ML</t>
  </si>
  <si>
    <t>DIFLUCAN</t>
  </si>
  <si>
    <t>100MG CPS DUR 28 I</t>
  </si>
  <si>
    <t>L04AA06</t>
  </si>
  <si>
    <t>CELLCEPT</t>
  </si>
  <si>
    <t>250MG CPS DUR 100</t>
  </si>
  <si>
    <t>500MG TBL FLM 50</t>
  </si>
  <si>
    <t>100MG CPS DUR 100</t>
  </si>
  <si>
    <t>0,5MG TBL PRO 30</t>
  </si>
  <si>
    <t>N05CD08</t>
  </si>
  <si>
    <t>MIDAZOLAM TORREX</t>
  </si>
  <si>
    <t>1MG/ML INJ SOL 10X5ML</t>
  </si>
  <si>
    <t>N06AB04</t>
  </si>
  <si>
    <t>VENTOLIN</t>
  </si>
  <si>
    <t>5MG/ML INH SOL 1X20ML</t>
  </si>
  <si>
    <t>R03DC03</t>
  </si>
  <si>
    <t>CASTISPIR</t>
  </si>
  <si>
    <t>10MG TBL FLM 28</t>
  </si>
  <si>
    <t>R05CB01</t>
  </si>
  <si>
    <t>600MG TBL EFF 10</t>
  </si>
  <si>
    <t>R06AE07</t>
  </si>
  <si>
    <t>10MG TBL FLM 60</t>
  </si>
  <si>
    <t>POR SOL 4X125G</t>
  </si>
  <si>
    <t>NUTRIDRINK CREME S PŘÍCHUTÍ LESNÍHO OVOCE</t>
  </si>
  <si>
    <t>NUTRIDRINK COMPACT PROTEIN S PŘÍCHUTÍ BROSKEV A MANGO</t>
  </si>
  <si>
    <t>L04AC02</t>
  </si>
  <si>
    <t>SIMULECT</t>
  </si>
  <si>
    <t>20MG INJ+INF PSO LQF 1+1X5ML AMP</t>
  </si>
  <si>
    <t>Přehled plnění pozitivního listu - spotřeba léčivých přípravků - orientační přehled</t>
  </si>
  <si>
    <t>05 - II. chirurgická klinika - cévně-transplantační</t>
  </si>
  <si>
    <t>0511 - lůžkové oddělení 37</t>
  </si>
  <si>
    <t>0521 - ambulance</t>
  </si>
  <si>
    <t xml:space="preserve">0532 - JIP 37A </t>
  </si>
  <si>
    <t>0564 - pracoviště COS</t>
  </si>
  <si>
    <t>HVLP</t>
  </si>
  <si>
    <t>IPLP</t>
  </si>
  <si>
    <t>PZT</t>
  </si>
  <si>
    <t>5</t>
  </si>
  <si>
    <t>89301051</t>
  </si>
  <si>
    <t>Standardní lůžková péče Celkem</t>
  </si>
  <si>
    <t>89301052</t>
  </si>
  <si>
    <t>Všeobecná ambulance Celkem</t>
  </si>
  <si>
    <t>89301055</t>
  </si>
  <si>
    <t>Ambulance cévní Celkem</t>
  </si>
  <si>
    <t>89301056</t>
  </si>
  <si>
    <t>Ambulance endokrinochirurgická Celkem</t>
  </si>
  <si>
    <t>89301058</t>
  </si>
  <si>
    <t>Ambulance angiologická Celkem</t>
  </si>
  <si>
    <t>II. Chirurgická klinika Celkem</t>
  </si>
  <si>
    <t xml:space="preserve"> </t>
  </si>
  <si>
    <t>* Legenda</t>
  </si>
  <si>
    <t>DIAPZT = Pomůcky pro diabetiky, jejichž název začíná slovem "Pumpa"</t>
  </si>
  <si>
    <t>Bachleda Petr</t>
  </si>
  <si>
    <t>Červenka Rudolf</t>
  </si>
  <si>
    <t>Dráč Petr</t>
  </si>
  <si>
    <t>Herman Jiří</t>
  </si>
  <si>
    <t>Hrabalová Monika</t>
  </si>
  <si>
    <t>Indráková Jarmila</t>
  </si>
  <si>
    <t>Janečková Jana</t>
  </si>
  <si>
    <t>Janský Petr</t>
  </si>
  <si>
    <t>Laca Michal</t>
  </si>
  <si>
    <t>Mocňáková Markéta</t>
  </si>
  <si>
    <t>Rulíšek Patrik</t>
  </si>
  <si>
    <t>Sekanina Zdeněk</t>
  </si>
  <si>
    <t>Utíkal Petr</t>
  </si>
  <si>
    <t>Vaverka Vítězslav</t>
  </si>
  <si>
    <t>Xinopulos Pavel</t>
  </si>
  <si>
    <t>Ambroxol</t>
  </si>
  <si>
    <t>94921</t>
  </si>
  <si>
    <t>AMBROBENE 15 MG/5 ML</t>
  </si>
  <si>
    <t>3MG/ML SIR 100ML</t>
  </si>
  <si>
    <t>Amoxicilin a enzymový inhibitor</t>
  </si>
  <si>
    <t>86148</t>
  </si>
  <si>
    <t>AUGMENTIN 625 MG</t>
  </si>
  <si>
    <t>500MG/125MG TBL FLM 21 II</t>
  </si>
  <si>
    <t>Atorvastatin</t>
  </si>
  <si>
    <t>204694</t>
  </si>
  <si>
    <t>40MG TBL FLM 90</t>
  </si>
  <si>
    <t>Bromazepam</t>
  </si>
  <si>
    <t>88217</t>
  </si>
  <si>
    <t>LEXAURIN 1,5</t>
  </si>
  <si>
    <t>1,5MG TBL NOB 30</t>
  </si>
  <si>
    <t>Cefuroxim</t>
  </si>
  <si>
    <t>192354</t>
  </si>
  <si>
    <t>ZINNAT</t>
  </si>
  <si>
    <t>250MG TBL FLM 10</t>
  </si>
  <si>
    <t>Diosmin, kombinace</t>
  </si>
  <si>
    <t>500MG TBL FLM 60</t>
  </si>
  <si>
    <t>185435</t>
  </si>
  <si>
    <t>500MG TBL FLM 120</t>
  </si>
  <si>
    <t>Jiná kapiláry stabilizující látky</t>
  </si>
  <si>
    <t>20MG TBL ENT 30</t>
  </si>
  <si>
    <t>Klindamycin</t>
  </si>
  <si>
    <t>107135</t>
  </si>
  <si>
    <t>DALACIN C</t>
  </si>
  <si>
    <t>150MG CPS DUR 16</t>
  </si>
  <si>
    <t>Klopidogrel</t>
  </si>
  <si>
    <t>Kyselina acetylsalicylová</t>
  </si>
  <si>
    <t>155781</t>
  </si>
  <si>
    <t>100MG/50MG TBL NOB 50</t>
  </si>
  <si>
    <t>100MG/50MG TBL NOB 100</t>
  </si>
  <si>
    <t>100MG/50MG TBL NOB 20</t>
  </si>
  <si>
    <t>200214</t>
  </si>
  <si>
    <t>ANOPYRIN</t>
  </si>
  <si>
    <t>100MG TBL NOB 56</t>
  </si>
  <si>
    <t>188849</t>
  </si>
  <si>
    <t>STACYL</t>
  </si>
  <si>
    <t>100MG TBL ENT 90 I</t>
  </si>
  <si>
    <t>188850</t>
  </si>
  <si>
    <t>100MG TBL ENT 100 I</t>
  </si>
  <si>
    <t>188846</t>
  </si>
  <si>
    <t>100MG TBL ENT 50 I</t>
  </si>
  <si>
    <t>203564</t>
  </si>
  <si>
    <t>100MG TBL NOB 100</t>
  </si>
  <si>
    <t>188847</t>
  </si>
  <si>
    <t>100MG TBL ENT 56 I</t>
  </si>
  <si>
    <t>Nadroparin</t>
  </si>
  <si>
    <t>32057</t>
  </si>
  <si>
    <t>9500IU/ML INJ SOL ISP 2X0,3ML</t>
  </si>
  <si>
    <t>32061</t>
  </si>
  <si>
    <t>32062</t>
  </si>
  <si>
    <t>9500IU/ML INJ SOL ISP 2X0,8ML</t>
  </si>
  <si>
    <t>213484</t>
  </si>
  <si>
    <t>19000IU/ML INJ SOL ISP 10X1ML</t>
  </si>
  <si>
    <t>Naftidrofuryl</t>
  </si>
  <si>
    <t>100338</t>
  </si>
  <si>
    <t>100MG TBL PRO 100</t>
  </si>
  <si>
    <t>100MG TBL PRO 50</t>
  </si>
  <si>
    <t>Omeprazol</t>
  </si>
  <si>
    <t>20MG CPS ETD 28</t>
  </si>
  <si>
    <t>25365</t>
  </si>
  <si>
    <t>Pantoprazol</t>
  </si>
  <si>
    <t>119688</t>
  </si>
  <si>
    <t>Prednison</t>
  </si>
  <si>
    <t>PREDNISON 5 LÉČIVA</t>
  </si>
  <si>
    <t>5MG TBL NOB 20</t>
  </si>
  <si>
    <t>Sulodexid</t>
  </si>
  <si>
    <t>250SU CPS MOL 50</t>
  </si>
  <si>
    <t>Warfarin</t>
  </si>
  <si>
    <t>47728</t>
  </si>
  <si>
    <t>500MG TBL FLM 14</t>
  </si>
  <si>
    <t>Enoxaparin</t>
  </si>
  <si>
    <t>115407</t>
  </si>
  <si>
    <t>100MG/ML INJ SOL ISP 2X0,6ML</t>
  </si>
  <si>
    <t>Kalcitriol</t>
  </si>
  <si>
    <t>ROCALTROL</t>
  </si>
  <si>
    <t>0,50MCG CPS MOL 30</t>
  </si>
  <si>
    <t>151142</t>
  </si>
  <si>
    <t>100MG TBL NOB 2X10</t>
  </si>
  <si>
    <t>200213</t>
  </si>
  <si>
    <t>100MG TBL NOB 1X20</t>
  </si>
  <si>
    <t>Levothyroxin, sodná sůl</t>
  </si>
  <si>
    <t>187427</t>
  </si>
  <si>
    <t>LETROX 100</t>
  </si>
  <si>
    <t>100MCG TBL NOB 100 II</t>
  </si>
  <si>
    <t>32056</t>
  </si>
  <si>
    <t>9500IU/ML INJ SOL ISP 10X0,2ML</t>
  </si>
  <si>
    <t>32059</t>
  </si>
  <si>
    <t>59806</t>
  </si>
  <si>
    <t>19000IU/ML INJ SOL ISP 10X0,6M</t>
  </si>
  <si>
    <t>Uhličitan vápenatý</t>
  </si>
  <si>
    <t>VITACALCIN</t>
  </si>
  <si>
    <t>250MG TBL NOB 60</t>
  </si>
  <si>
    <t>500MG TBL FLM 30</t>
  </si>
  <si>
    <t>132632</t>
  </si>
  <si>
    <t>71960</t>
  </si>
  <si>
    <t>100MG TBL NOB 5X10</t>
  </si>
  <si>
    <t>Rosuvastatin</t>
  </si>
  <si>
    <t>Alopurinol</t>
  </si>
  <si>
    <t>216284</t>
  </si>
  <si>
    <t>100MG TBL NOB 90</t>
  </si>
  <si>
    <t>Telmisartan a diuretika</t>
  </si>
  <si>
    <t>29677</t>
  </si>
  <si>
    <t>MICARDISPLUS</t>
  </si>
  <si>
    <t>80MG/12,5MG TBL NOB 84</t>
  </si>
  <si>
    <t>Bisoprolol</t>
  </si>
  <si>
    <t>Heparin</t>
  </si>
  <si>
    <t>17165</t>
  </si>
  <si>
    <t>LIOTON 100 000 GEL</t>
  </si>
  <si>
    <t>1000IU/G GEL 100G</t>
  </si>
  <si>
    <t>202700</t>
  </si>
  <si>
    <t>20MG TBL ENT 60</t>
  </si>
  <si>
    <t>14935</t>
  </si>
  <si>
    <t>0,25MCG CPS MOL 30</t>
  </si>
  <si>
    <t>14936</t>
  </si>
  <si>
    <t>149487</t>
  </si>
  <si>
    <t>75MG TBL FLM 100</t>
  </si>
  <si>
    <t>149486</t>
  </si>
  <si>
    <t>75MG TBL FLM 90</t>
  </si>
  <si>
    <t>Magnesium-laktát</t>
  </si>
  <si>
    <t>0,5G TBL NOB 100</t>
  </si>
  <si>
    <t>Metformin</t>
  </si>
  <si>
    <t>144454</t>
  </si>
  <si>
    <t>METFORMIN 500 MG ZENTIVA</t>
  </si>
  <si>
    <t>19000IU/ML INJ SOL ISP 10X0,8M</t>
  </si>
  <si>
    <t>49113</t>
  </si>
  <si>
    <t>Vápník, kombinace s vitaminem D a/nebo jinými léčivy</t>
  </si>
  <si>
    <t>164887</t>
  </si>
  <si>
    <t>600MG/400IU TBL FLM 60</t>
  </si>
  <si>
    <t>132710</t>
  </si>
  <si>
    <t>Sodná sůl metamizolu</t>
  </si>
  <si>
    <t>NOVALGIN TABLETY</t>
  </si>
  <si>
    <t>500MG TBL FLM 20</t>
  </si>
  <si>
    <t>Ciprofloxacin</t>
  </si>
  <si>
    <t>53202</t>
  </si>
  <si>
    <t>CIPHIN 500</t>
  </si>
  <si>
    <t>TBL FLM 10X500MG</t>
  </si>
  <si>
    <t>Furosemid</t>
  </si>
  <si>
    <t>40MG TBL NOB 50</t>
  </si>
  <si>
    <t>119938</t>
  </si>
  <si>
    <t>VIATROMB FORTE SPRAY</t>
  </si>
  <si>
    <t>2400IU/G GEL 25G</t>
  </si>
  <si>
    <t>Linagliptin</t>
  </si>
  <si>
    <t>168446</t>
  </si>
  <si>
    <t>TRAJENTA</t>
  </si>
  <si>
    <t>5MG TBL FLM 28X1</t>
  </si>
  <si>
    <t>86393</t>
  </si>
  <si>
    <t>0,5G TBL NOB 50</t>
  </si>
  <si>
    <t>Nimesulid</t>
  </si>
  <si>
    <t>100MG POR GRA SUS 30 I</t>
  </si>
  <si>
    <t>Rivaroxaban</t>
  </si>
  <si>
    <t>168898</t>
  </si>
  <si>
    <t>XARELTO</t>
  </si>
  <si>
    <t>15MG TBL FLM 42 II</t>
  </si>
  <si>
    <t>20MG TBL FLM 28 II</t>
  </si>
  <si>
    <t>Spironolakton</t>
  </si>
  <si>
    <t>25MG TBL NOB 20</t>
  </si>
  <si>
    <t>173401</t>
  </si>
  <si>
    <t>250SU CPS MOL 120</t>
  </si>
  <si>
    <t>Tramadol</t>
  </si>
  <si>
    <t>42780</t>
  </si>
  <si>
    <t>TRALGIT SR 200</t>
  </si>
  <si>
    <t>200MG TBL PRO 30</t>
  </si>
  <si>
    <t>Tramadol, kombinace</t>
  </si>
  <si>
    <t>17927</t>
  </si>
  <si>
    <t>ZALDIAR</t>
  </si>
  <si>
    <t>37,5MG/325MG TBL FLM 40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</si>
  <si>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</si>
  <si>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</si>
  <si>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</si>
  <si>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</si>
  <si>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</si>
  <si>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</si>
  <si>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</si>
  <si>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</si>
  <si>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</si>
  <si>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</si>
  <si>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</si>
  <si>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Alprazolam</t>
  </si>
  <si>
    <t>90957</t>
  </si>
  <si>
    <t>0,25MG TBL NOB 30</t>
  </si>
  <si>
    <t>12494</t>
  </si>
  <si>
    <t>AUGMENTIN 1 G</t>
  </si>
  <si>
    <t>875MG/125MG TBL FLM 14 I</t>
  </si>
  <si>
    <t>5950</t>
  </si>
  <si>
    <t>875MG/125MG TBL FLM 10</t>
  </si>
  <si>
    <t>47726</t>
  </si>
  <si>
    <t>250MG TBL FLM 14</t>
  </si>
  <si>
    <t>132908</t>
  </si>
  <si>
    <t>Ibuprofen</t>
  </si>
  <si>
    <t>125266</t>
  </si>
  <si>
    <t>DOLGIT</t>
  </si>
  <si>
    <t>50MG/G CRM 150G</t>
  </si>
  <si>
    <t>Jiná antibiotika pro lokální aplikaci</t>
  </si>
  <si>
    <t>3300IU/250IU/G DRM PLV ADS 1X2</t>
  </si>
  <si>
    <t>188908</t>
  </si>
  <si>
    <t>Jiný</t>
  </si>
  <si>
    <t>Lansoprazol</t>
  </si>
  <si>
    <t>17122</t>
  </si>
  <si>
    <t>30MG CPS DUR 56</t>
  </si>
  <si>
    <t>171577</t>
  </si>
  <si>
    <t>MAGNESIUM LACTATE BIOMEDICA</t>
  </si>
  <si>
    <t>500MG TBL NOB 50</t>
  </si>
  <si>
    <t>Metoprolol</t>
  </si>
  <si>
    <t>50MG TBL NOB 50</t>
  </si>
  <si>
    <t>59810</t>
  </si>
  <si>
    <t>12893</t>
  </si>
  <si>
    <t>TBL NOB 60X100MG</t>
  </si>
  <si>
    <t>122112</t>
  </si>
  <si>
    <t>APO-OME 20</t>
  </si>
  <si>
    <t>Organo-heparinoid</t>
  </si>
  <si>
    <t>HEPAROID LÉČIVA</t>
  </si>
  <si>
    <t>2MG/G CRM 30G</t>
  </si>
  <si>
    <t>49122</t>
  </si>
  <si>
    <t>40MG TBL ENT 28</t>
  </si>
  <si>
    <t>128809</t>
  </si>
  <si>
    <t>20MG TBL ENT 56 I</t>
  </si>
  <si>
    <t>168904</t>
  </si>
  <si>
    <t>20MG TBL FLM 98 II</t>
  </si>
  <si>
    <t>Sulfamethoxazol a trimethoprim</t>
  </si>
  <si>
    <t>75023</t>
  </si>
  <si>
    <t>COTRIMOXAZOL AL FORTE</t>
  </si>
  <si>
    <t>800MG/160MG TBL NOB 20</t>
  </si>
  <si>
    <t>173400</t>
  </si>
  <si>
    <t>250SU CPS MOL 60</t>
  </si>
  <si>
    <t>100MG TBL PRO 30</t>
  </si>
  <si>
    <t>137119</t>
  </si>
  <si>
    <t>CALCIUM 500 MG PHARMAVIT</t>
  </si>
  <si>
    <t>500MG TBL EFF 20</t>
  </si>
  <si>
    <t>Magnesium-orotát</t>
  </si>
  <si>
    <t>32888</t>
  </si>
  <si>
    <t>MAGNEROT</t>
  </si>
  <si>
    <t>500MG TBL NOB 50 I</t>
  </si>
  <si>
    <t>Betahistin</t>
  </si>
  <si>
    <t>176690</t>
  </si>
  <si>
    <t>24MG TBL NOB 60</t>
  </si>
  <si>
    <t>132660</t>
  </si>
  <si>
    <t>Jodovaný povidon</t>
  </si>
  <si>
    <t>100MG/G UNG 20G</t>
  </si>
  <si>
    <t>100339</t>
  </si>
  <si>
    <t>300MG CPS DUR 16</t>
  </si>
  <si>
    <t>32064</t>
  </si>
  <si>
    <t>20MG CPS ETD 90</t>
  </si>
  <si>
    <t>148076</t>
  </si>
  <si>
    <t>Perindopril, amlodipin a indapamid</t>
  </si>
  <si>
    <t>190970</t>
  </si>
  <si>
    <t>TRIPLIXAM</t>
  </si>
  <si>
    <t>10MG/2,5MG/5MG TBL FLM 90(3X30</t>
  </si>
  <si>
    <t>Itopridum</t>
  </si>
  <si>
    <t>166774</t>
  </si>
  <si>
    <t>ITOPRID PMCS</t>
  </si>
  <si>
    <t>50MG TBL FLM 40 I</t>
  </si>
  <si>
    <t>Amlodipin</t>
  </si>
  <si>
    <t>125044</t>
  </si>
  <si>
    <t>10MG TBL NOB 28</t>
  </si>
  <si>
    <t>19594</t>
  </si>
  <si>
    <t>TORVACARD 40</t>
  </si>
  <si>
    <t>40MG TBL FLM 30 BLI AL</t>
  </si>
  <si>
    <t>56802</t>
  </si>
  <si>
    <t>FURORESE 40</t>
  </si>
  <si>
    <t>40MG TBL NOB 20</t>
  </si>
  <si>
    <t>Chlorid draselný</t>
  </si>
  <si>
    <t>17188</t>
  </si>
  <si>
    <t>500MG TBL ENT 50</t>
  </si>
  <si>
    <t>Ketoprofen</t>
  </si>
  <si>
    <t>84114</t>
  </si>
  <si>
    <t>FASTUM</t>
  </si>
  <si>
    <t>25MG/G GEL 50G</t>
  </si>
  <si>
    <t>100MG TBL ENT 50</t>
  </si>
  <si>
    <t>188843</t>
  </si>
  <si>
    <t>100MG TBL ENT 20 I</t>
  </si>
  <si>
    <t>106344</t>
  </si>
  <si>
    <t>15MG CPS ETD 28</t>
  </si>
  <si>
    <t>132559</t>
  </si>
  <si>
    <t>17104</t>
  </si>
  <si>
    <t>LOSEPRAZOL</t>
  </si>
  <si>
    <t>17103</t>
  </si>
  <si>
    <t>20MG CPS ETD 14</t>
  </si>
  <si>
    <t>17925</t>
  </si>
  <si>
    <t>37,5MG/325MG TBL FLM 20</t>
  </si>
  <si>
    <t>19592</t>
  </si>
  <si>
    <t>TORVACARD 20</t>
  </si>
  <si>
    <t>20MG TBL FLM 30 BLI AL</t>
  </si>
  <si>
    <t>98218</t>
  </si>
  <si>
    <t>Indobufen</t>
  </si>
  <si>
    <t>47845</t>
  </si>
  <si>
    <t>IBUSTRIN</t>
  </si>
  <si>
    <t>188845</t>
  </si>
  <si>
    <t>100MG TBL ENT 30 I</t>
  </si>
  <si>
    <t>188848</t>
  </si>
  <si>
    <t>100MG TBL ENT 60 I</t>
  </si>
  <si>
    <t>168902</t>
  </si>
  <si>
    <t>20MG TBL FLM 14 II</t>
  </si>
  <si>
    <t>25MG TBL NOB 100</t>
  </si>
  <si>
    <t>192341</t>
  </si>
  <si>
    <t>WARFARIN PMCS</t>
  </si>
  <si>
    <t>5MG TBL NOB 50 I</t>
  </si>
  <si>
    <t>Simvastatin a fenofibrát</t>
  </si>
  <si>
    <t>194354</t>
  </si>
  <si>
    <t>CHOLIB</t>
  </si>
  <si>
    <t>145MG/40MG TBL FLM 30</t>
  </si>
  <si>
    <t>15653</t>
  </si>
  <si>
    <t>CIPLOX 250</t>
  </si>
  <si>
    <t>162859</t>
  </si>
  <si>
    <t>100MG TBL ENT 98</t>
  </si>
  <si>
    <t>49114</t>
  </si>
  <si>
    <t>20MG TBL ENT 56</t>
  </si>
  <si>
    <t>Diklofenak</t>
  </si>
  <si>
    <t>89025</t>
  </si>
  <si>
    <t>DICLOFENAC AL 50</t>
  </si>
  <si>
    <t>50MG TBL ENT 50</t>
  </si>
  <si>
    <t>Kyselina ibandronová</t>
  </si>
  <si>
    <t>25422</t>
  </si>
  <si>
    <t>BONVIVA</t>
  </si>
  <si>
    <t>150MG TBL FLM 3</t>
  </si>
  <si>
    <t>Obvazový materiál, náplasti</t>
  </si>
  <si>
    <t>81040</t>
  </si>
  <si>
    <t>OBINADLO ELASTICKÉ LENKIDEAL</t>
  </si>
  <si>
    <t>12CMX5M,V NATAŽENÉM STAVU,KRÁTKÝ TAH,1KS</t>
  </si>
  <si>
    <t>81104</t>
  </si>
  <si>
    <t>KRYTÍ TENDERWET 24 ACTIVE</t>
  </si>
  <si>
    <t>10X10CM PŘEDAKTIVOVANÉ KRYTÍ,10KS</t>
  </si>
  <si>
    <t>Sumatriptan</t>
  </si>
  <si>
    <t>22094</t>
  </si>
  <si>
    <t>ROSEMIG SPRINTAB</t>
  </si>
  <si>
    <t>50MG TBL SUS 6 I</t>
  </si>
  <si>
    <t>Formoterol a budesonid</t>
  </si>
  <si>
    <t>180087</t>
  </si>
  <si>
    <t>SYMBICORT TURBUHALER 200 MIKROGRAMŮ/ 6 MIKROGRAMŮ/ INHALACE</t>
  </si>
  <si>
    <t>160MCG/4,5MCG INH PLV 1X120DÁV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</si>
  <si>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</si>
  <si>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</si>
  <si>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</si>
  <si>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</si>
  <si>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</si>
  <si>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</si>
  <si>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AVICENUM 360 A-G /ANTIMIKROBIÁLNÍ/ UZAVŘENÁ/OTEVŘENÁ,SAMODRŽÍCÍ KRAJKA SANITIZED</t>
  </si>
  <si>
    <t>Azithromycin</t>
  </si>
  <si>
    <t>45011</t>
  </si>
  <si>
    <t>500MG TBL FLM 6</t>
  </si>
  <si>
    <t>Desogestrel a ethinylestradiol</t>
  </si>
  <si>
    <t>96549</t>
  </si>
  <si>
    <t>MARVELON</t>
  </si>
  <si>
    <t>0,15MG/0,03MG TBL NOB 3X21</t>
  </si>
  <si>
    <t>Erdostein</t>
  </si>
  <si>
    <t>ERDOMED</t>
  </si>
  <si>
    <t>300MG CPS DUR 20</t>
  </si>
  <si>
    <t>Metoklopramid</t>
  </si>
  <si>
    <t>10MG TBL NOB 40</t>
  </si>
  <si>
    <t>25366</t>
  </si>
  <si>
    <t>Potraviny pro zvláštní lékařské účely (PZLÚ)</t>
  </si>
  <si>
    <t>33327</t>
  </si>
  <si>
    <t>NUTRIDRINK NEUTRAL</t>
  </si>
  <si>
    <t>33331</t>
  </si>
  <si>
    <t>NUTRIDRINK BALÍČEK 5+1</t>
  </si>
  <si>
    <t>POR SOL 6X200ML</t>
  </si>
  <si>
    <t>33339</t>
  </si>
  <si>
    <t>DIASIP S PŘÍCHUTÍ JAHODOVOU</t>
  </si>
  <si>
    <t>33340</t>
  </si>
  <si>
    <t>DIASIP S PŘÍCHUTÍ VANILKOVOU</t>
  </si>
  <si>
    <t>33420</t>
  </si>
  <si>
    <t>NUTRIDRINK COMPACT S PŘÍCHUTÍ VANILKOVOU</t>
  </si>
  <si>
    <t>33473</t>
  </si>
  <si>
    <t>NUTRIDRINK JUICE STYLE S PŘÍCHUTÍ JAHODOVOU</t>
  </si>
  <si>
    <t>33474</t>
  </si>
  <si>
    <t>NUTRIDRINK JUICE STYLE S PŘÍCHUTÍ JABLEČNOU</t>
  </si>
  <si>
    <t>33526</t>
  </si>
  <si>
    <t>NUTRISON</t>
  </si>
  <si>
    <t>POR SOL 1X1000ML</t>
  </si>
  <si>
    <t>33530</t>
  </si>
  <si>
    <t>NUTRISON MULTI FIBRE</t>
  </si>
  <si>
    <t>33739</t>
  </si>
  <si>
    <t>NUTRIDRINK COMPACT PROTEIN S PŘÍCHUTÍ VANILKOVOU</t>
  </si>
  <si>
    <t>33741</t>
  </si>
  <si>
    <t>NUTRIDRINK COMPACT PROTEIN S PŘÍCHUTÍ BANÁNOVOU</t>
  </si>
  <si>
    <t>33418</t>
  </si>
  <si>
    <t>NUTRIDRINK COMPACT S PŘÍCHUTÍ JAHODOVOU</t>
  </si>
  <si>
    <t>33742</t>
  </si>
  <si>
    <t>NUTRIDRINK COMPACT PROTEIN S PŘÍCHUTÍ JAHODOVOU</t>
  </si>
  <si>
    <t>33677</t>
  </si>
  <si>
    <t>NUTRISON ENERGY MULTI FIBRE</t>
  </si>
  <si>
    <t>POR SOL 1X1500ML</t>
  </si>
  <si>
    <t>33422</t>
  </si>
  <si>
    <t>NUTRISON ADVANCED DIASON LOW ENERGY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</si>
  <si>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</si>
  <si>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</si>
  <si>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</si>
  <si>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</si>
  <si>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</si>
  <si>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</si>
  <si>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</si>
  <si>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33847</t>
  </si>
  <si>
    <t>NUTRIDRINK S PŘÍCHUTÍ VANILKOVOU</t>
  </si>
  <si>
    <t>33858</t>
  </si>
  <si>
    <t>33859</t>
  </si>
  <si>
    <t>33833</t>
  </si>
  <si>
    <t>DIASIP S PŘÍCHUTÍ CAPPUCCINO</t>
  </si>
  <si>
    <t>33862</t>
  </si>
  <si>
    <t>NUTRIDRINK MULTI FIBRE S PŘÍCHUTÍ ČOKOLÁDOVOU</t>
  </si>
  <si>
    <t>33335</t>
  </si>
  <si>
    <t>NUTRIDRINK MULTI FIBRE S PŘÍCHUTÍ BANÁNOVOU</t>
  </si>
  <si>
    <t>33325</t>
  </si>
  <si>
    <t>NUTRIDRINK MULTI FIBRE S PŘÍCHUTÍ POMERANČOVOU</t>
  </si>
  <si>
    <t>33934</t>
  </si>
  <si>
    <t>33557</t>
  </si>
  <si>
    <t>NUTRILAC NATURAL</t>
  </si>
  <si>
    <t>POR SOL 1X500ML</t>
  </si>
  <si>
    <t>33560</t>
  </si>
  <si>
    <t>NUTRILAC VANILKA</t>
  </si>
  <si>
    <t>33324</t>
  </si>
  <si>
    <t>Desloratadin</t>
  </si>
  <si>
    <t>28841</t>
  </si>
  <si>
    <t>AERIUS</t>
  </si>
  <si>
    <t>0,5MG/ML POR SOL 225ML+LŽIČKA</t>
  </si>
  <si>
    <t>75633</t>
  </si>
  <si>
    <t>DICLOFENAC AL RETARD</t>
  </si>
  <si>
    <t>Drotaverin</t>
  </si>
  <si>
    <t>NO-SPA</t>
  </si>
  <si>
    <t>40MG TBL NOB 24</t>
  </si>
  <si>
    <t>Hořčík (různé sole v kombinaci)</t>
  </si>
  <si>
    <t>365MG POR GRA SOL SCC 30</t>
  </si>
  <si>
    <t>250IU/100IU/G UNG 10G</t>
  </si>
  <si>
    <t>55759</t>
  </si>
  <si>
    <t>PAMYCON NA PŘÍPRAVU KAPEK</t>
  </si>
  <si>
    <t>DRM PLV SOL 1</t>
  </si>
  <si>
    <t>Jodová terapie</t>
  </si>
  <si>
    <t>61158</t>
  </si>
  <si>
    <t>JODID 100</t>
  </si>
  <si>
    <t>100MCG TBL NOB 100 I</t>
  </si>
  <si>
    <t>Kyselina listová</t>
  </si>
  <si>
    <t>ACIDUM FOLICUM LÉČIVA</t>
  </si>
  <si>
    <t>10MG TBL OBD 30</t>
  </si>
  <si>
    <t>147456</t>
  </si>
  <si>
    <t>112MCG TBL NOB 100 I</t>
  </si>
  <si>
    <t>Paracetamol</t>
  </si>
  <si>
    <t>59092</t>
  </si>
  <si>
    <t>500MG TBL NOB 20</t>
  </si>
  <si>
    <t>Triamcinolon</t>
  </si>
  <si>
    <t>2829</t>
  </si>
  <si>
    <t>TRIAMCINOLON LÉČIVA UNG</t>
  </si>
  <si>
    <t>1MG/G UNG 10G</t>
  </si>
  <si>
    <t>Flutrimazol</t>
  </si>
  <si>
    <t>53906</t>
  </si>
  <si>
    <t>MICETAL</t>
  </si>
  <si>
    <t>10MG/G CRM 1X30G</t>
  </si>
  <si>
    <t>Klotrimazol</t>
  </si>
  <si>
    <t>58654</t>
  </si>
  <si>
    <t>CLOTRIMAZOL AL 200</t>
  </si>
  <si>
    <t>200MG VAG TBL 3</t>
  </si>
  <si>
    <t>132711</t>
  </si>
  <si>
    <t>Levocetirizin</t>
  </si>
  <si>
    <t>124346</t>
  </si>
  <si>
    <t>CEZERA</t>
  </si>
  <si>
    <t>5MG TBL FLM 90 I</t>
  </si>
  <si>
    <t>Pikosíran sodný, kombinace</t>
  </si>
  <si>
    <t>196442</t>
  </si>
  <si>
    <t>CITRAFLEET PRÁŠEK PRO PERORÁLNÍ ROZTOK</t>
  </si>
  <si>
    <t>10MG/3,5G/10,97G POR PLV SOL S</t>
  </si>
  <si>
    <t>Salbutamol</t>
  </si>
  <si>
    <t>45775</t>
  </si>
  <si>
    <t>AVICENUM 360 A-G MIKROKAPSLE SKINTEX,UZAVŘENÁ/OTEVŘENÁ ŠPIČKA,SAMODRŽÍCÍ KRAJKA</t>
  </si>
  <si>
    <t>Acetylcystein</t>
  </si>
  <si>
    <t>168834</t>
  </si>
  <si>
    <t>DASSELTA</t>
  </si>
  <si>
    <t>5MG TBL FLM 10</t>
  </si>
  <si>
    <t>168836</t>
  </si>
  <si>
    <t>11064</t>
  </si>
  <si>
    <t>IBALGIN 600</t>
  </si>
  <si>
    <t>600MG TBL FLM 100</t>
  </si>
  <si>
    <t>Indometacin</t>
  </si>
  <si>
    <t>100MG SUP 10</t>
  </si>
  <si>
    <t>Jiná střevní antiinfektiva</t>
  </si>
  <si>
    <t>2818</t>
  </si>
  <si>
    <t>250MG TBL FLM 20</t>
  </si>
  <si>
    <t>Kombinace a komplexy sloučenin hliníku, vápníku a hořčíku</t>
  </si>
  <si>
    <t>45310</t>
  </si>
  <si>
    <t>ANACID</t>
  </si>
  <si>
    <t>258MG/388MG POR SUS 12X5ML</t>
  </si>
  <si>
    <t>258MG/388MG POR SUS 30X5ML</t>
  </si>
  <si>
    <t>Mometason</t>
  </si>
  <si>
    <t>170760</t>
  </si>
  <si>
    <t>MOMMOX</t>
  </si>
  <si>
    <t>0,05MG/DÁV NAS SPR SUS 140DÁV</t>
  </si>
  <si>
    <t>Nifuroxazid</t>
  </si>
  <si>
    <t>155871</t>
  </si>
  <si>
    <t>200MG CPS DUR 14</t>
  </si>
  <si>
    <t>Ofloxacin</t>
  </si>
  <si>
    <t>59687</t>
  </si>
  <si>
    <t>OFLOXIN 200</t>
  </si>
  <si>
    <t>200MG TBL FLM 14</t>
  </si>
  <si>
    <t>Ranitidin</t>
  </si>
  <si>
    <t>400MG/80MG TBL NOB 28</t>
  </si>
  <si>
    <t>162502</t>
  </si>
  <si>
    <t>TRIAMCINOLON TEVA</t>
  </si>
  <si>
    <t>1MG/G DRM EML 30G</t>
  </si>
  <si>
    <t>Zolpidem</t>
  </si>
  <si>
    <t>19696</t>
  </si>
  <si>
    <t>EANOX 10 MG</t>
  </si>
  <si>
    <t>POR TBL FLM 10X10MG</t>
  </si>
  <si>
    <t>888</t>
  </si>
  <si>
    <t>OBINADLO ELASTICKÉ IDEALTEX</t>
  </si>
  <si>
    <t>8CMX5M,V NAPNUTÉM STAVU,DLOUHÝ TAH,1KS</t>
  </si>
  <si>
    <t>80477</t>
  </si>
  <si>
    <t>VATA OBVAZOVÁ SKLÁDANÁ</t>
  </si>
  <si>
    <t>100% BA,50G</t>
  </si>
  <si>
    <t>Aciklovir</t>
  </si>
  <si>
    <t>13703</t>
  </si>
  <si>
    <t>ZOVIRAX</t>
  </si>
  <si>
    <t>200MG TBL NOB 25</t>
  </si>
  <si>
    <t>13704</t>
  </si>
  <si>
    <t>400MG TBL NOB 70</t>
  </si>
  <si>
    <t>84792</t>
  </si>
  <si>
    <t>AUGMENTIN DUO</t>
  </si>
  <si>
    <t>400MG/57MG/5ML POR PLV SUS 70M</t>
  </si>
  <si>
    <t>19591</t>
  </si>
  <si>
    <t>TORVACARD 10</t>
  </si>
  <si>
    <t>10MG TBL FLM 90 BLI AL</t>
  </si>
  <si>
    <t>204682</t>
  </si>
  <si>
    <t>20MG TBL FLM 90</t>
  </si>
  <si>
    <t>Betamethason a antibiotika</t>
  </si>
  <si>
    <t>17171</t>
  </si>
  <si>
    <t>BELOGENT</t>
  </si>
  <si>
    <t>0,5MG/1MG/G UNG 30G</t>
  </si>
  <si>
    <t>Bilastin</t>
  </si>
  <si>
    <t>148675</t>
  </si>
  <si>
    <t>XADOS</t>
  </si>
  <si>
    <t>20MG TBL NOB 50</t>
  </si>
  <si>
    <t>176913</t>
  </si>
  <si>
    <t>Budesonid</t>
  </si>
  <si>
    <t>54267</t>
  </si>
  <si>
    <t>RHINOCORT AQUA 64 MCG</t>
  </si>
  <si>
    <t>64MCG/DÁV NAS SPR SUS 120DÁV</t>
  </si>
  <si>
    <t>Ciklopirox</t>
  </si>
  <si>
    <t>76150</t>
  </si>
  <si>
    <t>BATRAFEN</t>
  </si>
  <si>
    <t>10MG/G CRM 20G</t>
  </si>
  <si>
    <t>28812</t>
  </si>
  <si>
    <t>5MG POR TBL DIS 90</t>
  </si>
  <si>
    <t>Dexamethason a antiinfektiva</t>
  </si>
  <si>
    <t>OPH GTT SUS 5ML</t>
  </si>
  <si>
    <t>2547</t>
  </si>
  <si>
    <t>OPH UNG 3,5G</t>
  </si>
  <si>
    <t>125121</t>
  </si>
  <si>
    <t>APO-DICLO SR 100</t>
  </si>
  <si>
    <t>100MG TBL RET 30</t>
  </si>
  <si>
    <t>2146</t>
  </si>
  <si>
    <t>Dimetinden</t>
  </si>
  <si>
    <t>15390</t>
  </si>
  <si>
    <t>FENISTIL</t>
  </si>
  <si>
    <t>1MG/G GEL 1X30G</t>
  </si>
  <si>
    <t>Domperidon</t>
  </si>
  <si>
    <t>47271</t>
  </si>
  <si>
    <t>MOTILIUM</t>
  </si>
  <si>
    <t>Doxycyklin</t>
  </si>
  <si>
    <t>97654</t>
  </si>
  <si>
    <t>DOXYBENE</t>
  </si>
  <si>
    <t>100MG CPS MOL 10</t>
  </si>
  <si>
    <t>Fytomenadion</t>
  </si>
  <si>
    <t>20MG/ML POR GTT EML 1X5ML</t>
  </si>
  <si>
    <t>Hydrokortison a antibiotika</t>
  </si>
  <si>
    <t>41515</t>
  </si>
  <si>
    <t>PIMAFUCORT</t>
  </si>
  <si>
    <t>10MG/3,5MG/10MG CRM 15G</t>
  </si>
  <si>
    <t>Cholekalciferol</t>
  </si>
  <si>
    <t>0,5MG/ML POR GTT SOL 1X10ML</t>
  </si>
  <si>
    <t>Jiná antiinfektiva</t>
  </si>
  <si>
    <t>20MG TBL ENT 90</t>
  </si>
  <si>
    <t>BRAUNOVIDON</t>
  </si>
  <si>
    <t>100MG/G UNG 100G</t>
  </si>
  <si>
    <t>16321</t>
  </si>
  <si>
    <t>100MG/G UNG 250G</t>
  </si>
  <si>
    <t>BRAUNOL</t>
  </si>
  <si>
    <t>75MG/G DRM SOL 1X1000ML</t>
  </si>
  <si>
    <t>Klenbuterol</t>
  </si>
  <si>
    <t>13361</t>
  </si>
  <si>
    <t>SPIROPENT</t>
  </si>
  <si>
    <t>0,02MG TBL NOB 100</t>
  </si>
  <si>
    <t>Klobetasol</t>
  </si>
  <si>
    <t>0,5MG/G CRM 25G</t>
  </si>
  <si>
    <t>Kodein</t>
  </si>
  <si>
    <t>CODEIN SLOVAKOFARMA</t>
  </si>
  <si>
    <t>30MG TBL NOB 10</t>
  </si>
  <si>
    <t>90</t>
  </si>
  <si>
    <t>147464</t>
  </si>
  <si>
    <t>137MCG TBL NOB 100 I</t>
  </si>
  <si>
    <t>46692</t>
  </si>
  <si>
    <t>75MCG TBL NOB 100</t>
  </si>
  <si>
    <t>Mefenoxalon</t>
  </si>
  <si>
    <t>85656</t>
  </si>
  <si>
    <t>DORSIFLEX</t>
  </si>
  <si>
    <t>Měkký parafin a tukové produkty</t>
  </si>
  <si>
    <t>89997</t>
  </si>
  <si>
    <t>LINOLA FETT ÖLBAD</t>
  </si>
  <si>
    <t>ADT BAL 1X400ML</t>
  </si>
  <si>
    <t>Mupirocin</t>
  </si>
  <si>
    <t>89227</t>
  </si>
  <si>
    <t>BACTROBAN NASAL</t>
  </si>
  <si>
    <t>20MG/G NAS UNG 3G</t>
  </si>
  <si>
    <t>87225</t>
  </si>
  <si>
    <t>200MG TBL FLM 20</t>
  </si>
  <si>
    <t>119512</t>
  </si>
  <si>
    <t>20MG CPS ETD 56</t>
  </si>
  <si>
    <t>14449</t>
  </si>
  <si>
    <t>180703</t>
  </si>
  <si>
    <t>40MG TBL ENT 168</t>
  </si>
  <si>
    <t>500MG TBL NOB 24</t>
  </si>
  <si>
    <t>95611</t>
  </si>
  <si>
    <t>PANADOL BABY</t>
  </si>
  <si>
    <t>125MG SUP 10</t>
  </si>
  <si>
    <t>Saccharomyces Boulardii</t>
  </si>
  <si>
    <t>202796</t>
  </si>
  <si>
    <t>ENTEROL</t>
  </si>
  <si>
    <t>250MG CPS DUR 30</t>
  </si>
  <si>
    <t>Sulfadiazin, stříbrná sůl, kombinace</t>
  </si>
  <si>
    <t>14877</t>
  </si>
  <si>
    <t>IALUGEN PLUS</t>
  </si>
  <si>
    <t>2MG/10MG/G CRM 60G</t>
  </si>
  <si>
    <t>Tobramycin</t>
  </si>
  <si>
    <t>86264</t>
  </si>
  <si>
    <t>TOBREX</t>
  </si>
  <si>
    <t>3MG/ML OPH GTT SOL 1X5ML</t>
  </si>
  <si>
    <t>138841</t>
  </si>
  <si>
    <t>DORETA</t>
  </si>
  <si>
    <t>37,5MG/325MG TBL FLM 30 I</t>
  </si>
  <si>
    <t>17926</t>
  </si>
  <si>
    <t>37,5MG/325MG TBL FLM 30</t>
  </si>
  <si>
    <t>Urea</t>
  </si>
  <si>
    <t>16462</t>
  </si>
  <si>
    <t>EXCIPIAL U LIPOLOTIO</t>
  </si>
  <si>
    <t>40MG/ML DRM EML 200ML</t>
  </si>
  <si>
    <t>Chřipka, inaktivovaná vakcína, štěpený virus nebo povrchový</t>
  </si>
  <si>
    <t>151125</t>
  </si>
  <si>
    <t>VAXIGRIP</t>
  </si>
  <si>
    <t>INJ SUS 1X0,5ML</t>
  </si>
  <si>
    <t>18517</t>
  </si>
  <si>
    <t>KRYTÍ INADINE</t>
  </si>
  <si>
    <t>9,5X9,5CM 5KS</t>
  </si>
  <si>
    <t>81082</t>
  </si>
  <si>
    <t>KRYTÍ AQUACEL AG - HYDROFIBER</t>
  </si>
  <si>
    <t>10X10CM TECHNOLOGIE HYDROFIBER,10KS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</si>
  <si>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</si>
  <si>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</si>
  <si>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</si>
  <si>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</si>
  <si>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</si>
  <si>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</si>
  <si>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80834</t>
  </si>
  <si>
    <t>KRYTÍ HYDROGELOVÉ INTRASITE-GEL</t>
  </si>
  <si>
    <t>25G V APLIKÁTORU,10KS</t>
  </si>
  <si>
    <t>81543</t>
  </si>
  <si>
    <t>KRYTÍ HYDROGELOVÉ SUPRASORB G</t>
  </si>
  <si>
    <t>6G V APLIKÁTORU,10KS</t>
  </si>
  <si>
    <t>170794</t>
  </si>
  <si>
    <t>KRYTÍ AQUACEL AG+ EXTRA-HYDROFIBER</t>
  </si>
  <si>
    <t>81794</t>
  </si>
  <si>
    <t>GEL HYDROSORB</t>
  </si>
  <si>
    <t>15G,10KS</t>
  </si>
  <si>
    <t>82177</t>
  </si>
  <si>
    <t>KRYTÍ POLYURETANOVÉ S GELEM HYDROTAC</t>
  </si>
  <si>
    <t>10CMX10CM,10KS</t>
  </si>
  <si>
    <t>81793</t>
  </si>
  <si>
    <t>15G,1KS</t>
  </si>
  <si>
    <t>45387</t>
  </si>
  <si>
    <t>PUNČOCHY KOMPRESNÍ LÝTKOVÉ II.K.T.</t>
  </si>
  <si>
    <t>MAXIS COMFORT A-D</t>
  </si>
  <si>
    <t>45389</t>
  </si>
  <si>
    <t>MAXIS COMFORT A-G</t>
  </si>
  <si>
    <t>45774</t>
  </si>
  <si>
    <t>AVICENUM 360 A-D ANTIMIKROBIÁLNÍ ÚPRAVA UZAVŘENÁ/OTEVŘENÁ ŠPIČKA SANITIZED</t>
  </si>
  <si>
    <t>45609</t>
  </si>
  <si>
    <t>DEONA B-UZAVŘENÁ, OTEVŘENÁ ŠPIČKA A-G SAMODRŽÍCÍ KRAJKA</t>
  </si>
  <si>
    <t>45601</t>
  </si>
  <si>
    <t>MEDIVEN ELEGANCE-UZAVŘENÁ ŠPIČKA A-G S KRAJKOVÝM NEKLOUZAVÝM UKONČENÍM</t>
  </si>
  <si>
    <t>119773</t>
  </si>
  <si>
    <t>192854</t>
  </si>
  <si>
    <t>94933</t>
  </si>
  <si>
    <t>875MG/125MG TBL FLM 14 II</t>
  </si>
  <si>
    <t>Avokádový a sójový olej, nezmýdelnitelné</t>
  </si>
  <si>
    <t>49688</t>
  </si>
  <si>
    <t>PIASCLEDINE 300</t>
  </si>
  <si>
    <t>CPS DUR 30</t>
  </si>
  <si>
    <t>Dexpanthenol</t>
  </si>
  <si>
    <t>2564</t>
  </si>
  <si>
    <t>BEPANTHEN</t>
  </si>
  <si>
    <t>50MG/G UNG 100G</t>
  </si>
  <si>
    <t>201992</t>
  </si>
  <si>
    <t>132634</t>
  </si>
  <si>
    <t>Fenoxymethylpenicilin</t>
  </si>
  <si>
    <t>44708</t>
  </si>
  <si>
    <t>V-PENICILIN 750MG SLOVAKOFARMA</t>
  </si>
  <si>
    <t>750MG TBL NOB 30</t>
  </si>
  <si>
    <t>Fentermin</t>
  </si>
  <si>
    <t>97374</t>
  </si>
  <si>
    <t>ADIPEX RETARD</t>
  </si>
  <si>
    <t>15MG CPS RML 100</t>
  </si>
  <si>
    <t>Guajfenesin</t>
  </si>
  <si>
    <t>94234</t>
  </si>
  <si>
    <t>GUAJACURAN</t>
  </si>
  <si>
    <t>200MG TBL OBD 30</t>
  </si>
  <si>
    <t>11063</t>
  </si>
  <si>
    <t>600MG TBL FLM 30</t>
  </si>
  <si>
    <t>75289</t>
  </si>
  <si>
    <t>50MG/G CRM 100G</t>
  </si>
  <si>
    <t>83459</t>
  </si>
  <si>
    <t>300MG CPS DUR 100</t>
  </si>
  <si>
    <t>188851</t>
  </si>
  <si>
    <t>100MG TBL ENT 10 I</t>
  </si>
  <si>
    <t>201898</t>
  </si>
  <si>
    <t>VASOPIRIN</t>
  </si>
  <si>
    <t>100MG TBL ENT 100</t>
  </si>
  <si>
    <t>100273</t>
  </si>
  <si>
    <t>LIPOBASE</t>
  </si>
  <si>
    <t>CRM 100G</t>
  </si>
  <si>
    <t>109416</t>
  </si>
  <si>
    <t>40MG TBL ENT 100</t>
  </si>
  <si>
    <t>Perindopril a amlodipin</t>
  </si>
  <si>
    <t>124133</t>
  </si>
  <si>
    <t>10MG/10MG TBL NOB 90</t>
  </si>
  <si>
    <t>124135</t>
  </si>
  <si>
    <t>10MG/10MG TBL NOB 120</t>
  </si>
  <si>
    <t>Pitofenon a analgetika</t>
  </si>
  <si>
    <t>50335</t>
  </si>
  <si>
    <t>500MG/ML+5MG/ML POR GTT SOL 1X</t>
  </si>
  <si>
    <t>56847</t>
  </si>
  <si>
    <t>TRAMAL RETARD TABLETY 200 MG</t>
  </si>
  <si>
    <t>138848</t>
  </si>
  <si>
    <t>37,5MG/325MG TBL FLM 100 I</t>
  </si>
  <si>
    <t>Sodná sůl pentosan-polysulfátu</t>
  </si>
  <si>
    <t>21783</t>
  </si>
  <si>
    <t>THROMBOCID</t>
  </si>
  <si>
    <t>15MG/G GEL 100MG</t>
  </si>
  <si>
    <t>80172</t>
  </si>
  <si>
    <t>7,5X7,5CM,8 VRSTEV,25X2KS</t>
  </si>
  <si>
    <t>80237</t>
  </si>
  <si>
    <t>12CMX4M,V NAPN. STAVU,20KS</t>
  </si>
  <si>
    <t>81680</t>
  </si>
  <si>
    <t>KRYTÍ ACTISORB PLUS</t>
  </si>
  <si>
    <t>10,5X10,5CM AKTIVNÍ ČÁST 8X8CM,10KS</t>
  </si>
  <si>
    <t>81790</t>
  </si>
  <si>
    <t>KRYTÍ ANTIMIKROBIÁLNÍ MEPILEX AG</t>
  </si>
  <si>
    <t>10X10CM SE SILIKONOVOU VRSTVOU SAFETAC,5KS</t>
  </si>
  <si>
    <t>81760</t>
  </si>
  <si>
    <t>KRYTÍ ALGINÁTOVÉ SE STŘÍBREM SUPRASORB A+AG</t>
  </si>
  <si>
    <t>169075</t>
  </si>
  <si>
    <t>KRYTÍ DEBRISOFT</t>
  </si>
  <si>
    <t>K MECHANICKÉMU ČIŠTĚNÍ RÁNY,31222,5KS</t>
  </si>
  <si>
    <t>22345</t>
  </si>
  <si>
    <t>KRYTÍ S MASTÍ GRASSOLIND</t>
  </si>
  <si>
    <t>81096</t>
  </si>
  <si>
    <t>4CM PRŮMĚR PŘEDAKTIVOVANÉ KRYTÍ,10KS</t>
  </si>
  <si>
    <t>169655</t>
  </si>
  <si>
    <t>KRYTÍ S NANOKRYSTALICKÝM STŘÍBREM ACTICOAT FLEX 3</t>
  </si>
  <si>
    <t>10X10CM,ANTIMIKROBIÁLNÍ S NANOKRYSTALICKÝM STŘÍBREM,12KS</t>
  </si>
  <si>
    <t>22350</t>
  </si>
  <si>
    <t>KRYTÍ KALTOSTAT</t>
  </si>
  <si>
    <t>7,5X12CM,10KS</t>
  </si>
  <si>
    <t>80309</t>
  </si>
  <si>
    <t>KRYTÍ S MASTÍ ATRAUMAN</t>
  </si>
  <si>
    <t>7,5X10CM,10KS</t>
  </si>
  <si>
    <t>170301</t>
  </si>
  <si>
    <t>KRYTÍ HYDROCLEAN</t>
  </si>
  <si>
    <t>4CM PRŮMĚR,10KS</t>
  </si>
  <si>
    <t>81477</t>
  </si>
  <si>
    <t>KRYTÍ HYDROALGINATE SILVERCEL</t>
  </si>
  <si>
    <t>5X5CM,SE STŘÍBREM,10KS</t>
  </si>
  <si>
    <t>21659</t>
  </si>
  <si>
    <t>KRYTÍ HYDROKOLOIDNÍ GRANUFLEX EXTRA TENKÝ</t>
  </si>
  <si>
    <t>10X10CM,5KS</t>
  </si>
  <si>
    <t>171621</t>
  </si>
  <si>
    <t>KRYTÍ DEBRISOFT LOLLY</t>
  </si>
  <si>
    <t>K MECHANICKÉMU ČIŠTĚNÍ DUTIN,5KS</t>
  </si>
  <si>
    <t>45773</t>
  </si>
  <si>
    <t>AVICENUM 360 A-D MIKROKAPSLE UZAVŘENÁ/OTEVŘENÁ ŠPIČKA SKINTEX</t>
  </si>
  <si>
    <t>AVICENUM 360 A-G /MIKROKAPSLE/ UZAVŘENÁ/OTEVŘENÁ,SAMODRŽÍCÍ KRAJKA,  SKINTEX</t>
  </si>
  <si>
    <t>93841</t>
  </si>
  <si>
    <t>ORTÉZA HLEZNA EQUALIZER WALKER LOW TOP</t>
  </si>
  <si>
    <t>RIGIDNÍ S FIXAČNÍ VLOŽKOU, SNÍŽENÁ VÝŠKA</t>
  </si>
  <si>
    <t>93840</t>
  </si>
  <si>
    <t>ORTÉZA HLEZNA EQUALIZER WALKER STANDARD</t>
  </si>
  <si>
    <t>RIGIDNÍ S FIXAČNÍ VLOŽKOU, STANDARDNÍ VÝŠKA</t>
  </si>
  <si>
    <t>Kompenzační pomůcky pro tělesně postižené</t>
  </si>
  <si>
    <t>11983</t>
  </si>
  <si>
    <t>BERLE PODPAŽNÍ DURALOVÁ 131</t>
  </si>
  <si>
    <t>NASTAVITELNÁ 138-174CM, DO 100KG</t>
  </si>
  <si>
    <t>23697</t>
  </si>
  <si>
    <t>BERLE FRANCOUZSKÁ PŘEDLOKETNÍ DURALOVÁ 123</t>
  </si>
  <si>
    <t>NASTAVITELNÁ 66-92CM,OPĚRKA PŘEDLOKTÍ UZAVŘENÁ SKLOPNÁ</t>
  </si>
  <si>
    <t>Betaxolol</t>
  </si>
  <si>
    <t>49910</t>
  </si>
  <si>
    <t>20MG TBL FLM 98</t>
  </si>
  <si>
    <t>2,5MG POR TBL DIS 30</t>
  </si>
  <si>
    <t>Diazepam</t>
  </si>
  <si>
    <t>208695</t>
  </si>
  <si>
    <t>10MG TBL NOB 20(1X20)</t>
  </si>
  <si>
    <t>DICLOFENAC DUO PHARMASWISS</t>
  </si>
  <si>
    <t>75MG CPS RDR 30 I</t>
  </si>
  <si>
    <t>Dydrogesteron</t>
  </si>
  <si>
    <t>59870</t>
  </si>
  <si>
    <t>DUPHASTON</t>
  </si>
  <si>
    <t>10MG TBL FLM 20</t>
  </si>
  <si>
    <t>Klomifen</t>
  </si>
  <si>
    <t>10233</t>
  </si>
  <si>
    <t>CLOSTILBEGYT</t>
  </si>
  <si>
    <t>50MG TBL NOB 10</t>
  </si>
  <si>
    <t>Kolchicin</t>
  </si>
  <si>
    <t>0,5MG TBL OBD 20</t>
  </si>
  <si>
    <t>122114</t>
  </si>
  <si>
    <t>20MG CPS ETD 100</t>
  </si>
  <si>
    <t>Perindopril</t>
  </si>
  <si>
    <t>101233</t>
  </si>
  <si>
    <t>PRESTARIUM NEO FORTE</t>
  </si>
  <si>
    <t>10MG TBL FLM 90</t>
  </si>
  <si>
    <t>Perindopril a diuretika</t>
  </si>
  <si>
    <t>162012</t>
  </si>
  <si>
    <t>10MG/2,5MG TBL FLM 90</t>
  </si>
  <si>
    <t>148078</t>
  </si>
  <si>
    <t>Síran hořečnatý</t>
  </si>
  <si>
    <t>MAGNESIUM SULFURICUM BIOTIKA 10%</t>
  </si>
  <si>
    <t>100MG/ML INJ SOL 5X10ML</t>
  </si>
  <si>
    <t>3377</t>
  </si>
  <si>
    <t>400MG/80MG TBL NOB 20</t>
  </si>
  <si>
    <t>Sultamicilin</t>
  </si>
  <si>
    <t>17149</t>
  </si>
  <si>
    <t>375MG TBL FLM 12</t>
  </si>
  <si>
    <t>Theofylin</t>
  </si>
  <si>
    <t>76649</t>
  </si>
  <si>
    <t>AFONILUM SR</t>
  </si>
  <si>
    <t>250MG CPS PRO 20</t>
  </si>
  <si>
    <t>146899</t>
  </si>
  <si>
    <t>ZOLPIDEM MYLAN</t>
  </si>
  <si>
    <t>10MG TBL FLM 50</t>
  </si>
  <si>
    <t>190975</t>
  </si>
  <si>
    <t>10MG/2,5MG/10MG TBL FLM 90(3X3</t>
  </si>
  <si>
    <t>AVICENUM 360 A-D ANTIMIKROBIÁLNÍ ÚPRAVA SANITIZED,UZAVŘENÁ/OTEVŘENÁ ŠPIČKA</t>
  </si>
  <si>
    <t>45486</t>
  </si>
  <si>
    <t>PUNČOCHA KOMPRESNÍ S ÚCHYTEM V PASE II.K.T.</t>
  </si>
  <si>
    <t>MAXIS MICRO A-GM</t>
  </si>
  <si>
    <t>203015</t>
  </si>
  <si>
    <t>BRUFEN</t>
  </si>
  <si>
    <t>600MG GRA EFF 40</t>
  </si>
  <si>
    <t>62315</t>
  </si>
  <si>
    <t>100MG/ML DRM SOL 30ML</t>
  </si>
  <si>
    <t>62316</t>
  </si>
  <si>
    <t>100MG/ML DRM SOL 120ML</t>
  </si>
  <si>
    <t>201905</t>
  </si>
  <si>
    <t>100MG TBL ENT 100 II</t>
  </si>
  <si>
    <t>168899</t>
  </si>
  <si>
    <t>15MG TBL FLM 98 II</t>
  </si>
  <si>
    <t>148070</t>
  </si>
  <si>
    <t>180096</t>
  </si>
  <si>
    <t>SYMBICORT TURBUHALER 100 MIKROGRAMŮ/6 MIKROGRAMŮ/INHALACE</t>
  </si>
  <si>
    <t>80MCG/4,5MCG INH PLV 1X60DÁV</t>
  </si>
  <si>
    <t>81041</t>
  </si>
  <si>
    <t>14CMX5M,V NATAŽENÉM STAVU,KRÁTKY TAH,1KS</t>
  </si>
  <si>
    <t>80099</t>
  </si>
  <si>
    <t>KRYTÍ TENDERWET</t>
  </si>
  <si>
    <t>7,5X7,5CM,10KS</t>
  </si>
  <si>
    <t>78914</t>
  </si>
  <si>
    <t>ORTÉZA PALCE S VÝZTUHOU - TYP 305</t>
  </si>
  <si>
    <t>PRODYŠNÝ MATERIÁL,VÝZTUHA,ZAPÍNÁNÍ NA VELCRO</t>
  </si>
  <si>
    <t>Různé jiné kombinace železa</t>
  </si>
  <si>
    <t>320MG/60MG TBL FLM 50</t>
  </si>
  <si>
    <t>81349</t>
  </si>
  <si>
    <t>KRYTÍ S AKTIVNÍM UHLÍM ASKINA CARBOSORB</t>
  </si>
  <si>
    <t>10X10CM,1KS</t>
  </si>
  <si>
    <t>58142</t>
  </si>
  <si>
    <t>50MG TBL ENT 30</t>
  </si>
  <si>
    <t>75022</t>
  </si>
  <si>
    <t>800MG/160MG TBL NOB 10</t>
  </si>
  <si>
    <t>179327</t>
  </si>
  <si>
    <t>75MG/650MG TBL FLM 30 I</t>
  </si>
  <si>
    <t>Amoxicilin</t>
  </si>
  <si>
    <t>1000MG TBL SUS 14</t>
  </si>
  <si>
    <t>93015</t>
  </si>
  <si>
    <t>10MG TBL FLM 100</t>
  </si>
  <si>
    <t>16031</t>
  </si>
  <si>
    <t>VOLTAREN 50</t>
  </si>
  <si>
    <t>50MG TBL ENT 20</t>
  </si>
  <si>
    <t>185471</t>
  </si>
  <si>
    <t>132786</t>
  </si>
  <si>
    <t>400MG TBL FLM 30</t>
  </si>
  <si>
    <t>Klarithromycin</t>
  </si>
  <si>
    <t>53853</t>
  </si>
  <si>
    <t>149543</t>
  </si>
  <si>
    <t>CLOPIDOGREL APOTEX</t>
  </si>
  <si>
    <t>75MG TBL FLM 30 I</t>
  </si>
  <si>
    <t>149547</t>
  </si>
  <si>
    <t>75MG TBL FLM 90 I</t>
  </si>
  <si>
    <t>149548</t>
  </si>
  <si>
    <t>75MG TBL FLM 100 I</t>
  </si>
  <si>
    <t>188844</t>
  </si>
  <si>
    <t>100MG TBL ENT 28 I</t>
  </si>
  <si>
    <t>Makrogol</t>
  </si>
  <si>
    <t>64G POR PLV SOL 4</t>
  </si>
  <si>
    <t>202855</t>
  </si>
  <si>
    <t>HELICID</t>
  </si>
  <si>
    <t>40MG CPS ETD 28 II</t>
  </si>
  <si>
    <t>151140</t>
  </si>
  <si>
    <t>CRESTOR</t>
  </si>
  <si>
    <t>Sildenafil</t>
  </si>
  <si>
    <t>26912</t>
  </si>
  <si>
    <t>VIAGRA</t>
  </si>
  <si>
    <t>100MG TBL FLM 4 I</t>
  </si>
  <si>
    <t>26913</t>
  </si>
  <si>
    <t>100MG TBL FLM 8 I</t>
  </si>
  <si>
    <t>26914</t>
  </si>
  <si>
    <t>100MG TBL FLM 12 I</t>
  </si>
  <si>
    <t>Tadalafil</t>
  </si>
  <si>
    <t>29258</t>
  </si>
  <si>
    <t>CIALIS</t>
  </si>
  <si>
    <t>5MG TBL FLM 28</t>
  </si>
  <si>
    <t>29256</t>
  </si>
  <si>
    <t>2,5MG TBL FLM 28</t>
  </si>
  <si>
    <t>Cilostazol</t>
  </si>
  <si>
    <t>206586</t>
  </si>
  <si>
    <t>CILOSTAZOL APOTEX</t>
  </si>
  <si>
    <t>100MG TBL NOB 60</t>
  </si>
  <si>
    <t>185513</t>
  </si>
  <si>
    <t>NOCLAUD</t>
  </si>
  <si>
    <t>100MG TBL NOB 98(7X14)</t>
  </si>
  <si>
    <t>206585</t>
  </si>
  <si>
    <t>206588</t>
  </si>
  <si>
    <t>206582</t>
  </si>
  <si>
    <t>100MG TBL NOB 28</t>
  </si>
  <si>
    <t>185510</t>
  </si>
  <si>
    <t>CILOSTAZOL STADA</t>
  </si>
  <si>
    <t>Avanafil</t>
  </si>
  <si>
    <t>194280</t>
  </si>
  <si>
    <t>SPEDRA</t>
  </si>
  <si>
    <t>100MG TBL NOB 4</t>
  </si>
  <si>
    <t>AVICENUM 360 A-D MIKROKAPSLE SKINTEX,UZAVŘENÁ/OTEVŘENÁ ŠPIČKA</t>
  </si>
  <si>
    <t>45463</t>
  </si>
  <si>
    <t>LONARIS EXTRA B VELIKOST 1,2,3 A-G</t>
  </si>
  <si>
    <t>45217</t>
  </si>
  <si>
    <t>PUNČOCHY KOMPRESNÍ POLOSTEHENNÍ II.K.T.</t>
  </si>
  <si>
    <t>SIGVARIS 503 A-F1 NEKLOUZAVÉ UKONČENÍ PŘÍRODNÍ GUMA OTEVŘENÁ ŠPIČKA</t>
  </si>
  <si>
    <t>161101</t>
  </si>
  <si>
    <t>SIGVARIS MG 2 A-G JEMNÁ SYNTETIKA NEKLOUZAVÝ LEM UZAVŘENÁ OTEVŘENÁ ŠPIČKA</t>
  </si>
  <si>
    <t>45753</t>
  </si>
  <si>
    <t>PUNČOCHY KOMPRESNÍ STEHENNÍ III.K.T.</t>
  </si>
  <si>
    <t>LASTOFA S BAVLNOU-OTEVŘENÁ ŠPIČKA A-G S PROTISKLUZOVÝM LEMEM</t>
  </si>
  <si>
    <t>45402</t>
  </si>
  <si>
    <t>ZAKÁZKOVĚ ZHOTOVOVANÝ ZP KOMPRESNÍ KRUHOVÉ PLETENÍ</t>
  </si>
  <si>
    <t>SPECIÁLNÍ SLOŽITÁ VÝROBA-DŮVOD ATYPICKÉ MÍRY HK,DK.,NÁVLEK KOMPLET S ÚCHYTEM</t>
  </si>
  <si>
    <t>Antiagregancia kromě heparinu, kombinace</t>
  </si>
  <si>
    <t>57364</t>
  </si>
  <si>
    <t>AGGRENOX</t>
  </si>
  <si>
    <t>25MG/200MG CPS RDR 60</t>
  </si>
  <si>
    <t>19595</t>
  </si>
  <si>
    <t>40MG TBL FLM 90 BLI AL</t>
  </si>
  <si>
    <t>66014</t>
  </si>
  <si>
    <t>100MG TBL PRO 20</t>
  </si>
  <si>
    <t>Oxazepam</t>
  </si>
  <si>
    <t>OXAZEPAM LÉČIVA</t>
  </si>
  <si>
    <t>10MG TBL NOB 20</t>
  </si>
  <si>
    <t>196669</t>
  </si>
  <si>
    <t>100MG TBL NOB 56(4X14)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</si>
  <si>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</si>
  <si>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</si>
  <si>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</si>
  <si>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</si>
  <si>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</si>
  <si>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</si>
  <si>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15646</t>
  </si>
  <si>
    <t>CIPLOX</t>
  </si>
  <si>
    <t>3MG/ML AUR+OPH GTT SOL 5ML</t>
  </si>
  <si>
    <t>Ezetimib</t>
  </si>
  <si>
    <t>47995</t>
  </si>
  <si>
    <t>EZETROL</t>
  </si>
  <si>
    <t>10MG TBL NOB 30 B</t>
  </si>
  <si>
    <t>8673</t>
  </si>
  <si>
    <t>10MG TBL NOB 30 A</t>
  </si>
  <si>
    <t>8645</t>
  </si>
  <si>
    <t>10MG TBL NOB 28 A</t>
  </si>
  <si>
    <t>8675</t>
  </si>
  <si>
    <t>10MG TBL NOB 50 A</t>
  </si>
  <si>
    <t>215978</t>
  </si>
  <si>
    <t>122113</t>
  </si>
  <si>
    <t>20MG CPS ETD 50</t>
  </si>
  <si>
    <t>OMEPRAZOL 20 GALMED</t>
  </si>
  <si>
    <t>CPS DUR 56X20MG</t>
  </si>
  <si>
    <t>14451</t>
  </si>
  <si>
    <t>CPS DUR 28X20MG</t>
  </si>
  <si>
    <t>157247</t>
  </si>
  <si>
    <t>OMEPRAZOL ACTAVIS</t>
  </si>
  <si>
    <t>157217</t>
  </si>
  <si>
    <t>10MG CPS ETD 28</t>
  </si>
  <si>
    <t>157244</t>
  </si>
  <si>
    <t>20MG CPS ETD 60</t>
  </si>
  <si>
    <t>500714</t>
  </si>
  <si>
    <t>10MG TBL FLM 30 I</t>
  </si>
  <si>
    <t>27760</t>
  </si>
  <si>
    <t>KINZALKOMB</t>
  </si>
  <si>
    <t>40MG/12,5MG TBL NOB 98</t>
  </si>
  <si>
    <t>45603</t>
  </si>
  <si>
    <t>DEONA B-UZAVŘENÁ OTEVŘENÁ ŠPIČKA A-D</t>
  </si>
  <si>
    <t>45157</t>
  </si>
  <si>
    <t>MEDIVEN PLUS-OTEVŘENÁ ŠPIČKA A-D</t>
  </si>
  <si>
    <t>78945</t>
  </si>
  <si>
    <t>ORTÉZA KOLENNÍ GENUMEDI</t>
  </si>
  <si>
    <t>Loperamid</t>
  </si>
  <si>
    <t>2MG CPS DUR 20</t>
  </si>
  <si>
    <t>Methylprednisolon-aceponát</t>
  </si>
  <si>
    <t>85459</t>
  </si>
  <si>
    <t>ADVANTAN MASTNÝ KRÉM</t>
  </si>
  <si>
    <t>1MG/G CRM 10G</t>
  </si>
  <si>
    <t>17187</t>
  </si>
  <si>
    <t>NIMESIL</t>
  </si>
  <si>
    <t>100MG POR GRA SUS 30</t>
  </si>
  <si>
    <t>Nystatin, kombinace</t>
  </si>
  <si>
    <t>41146</t>
  </si>
  <si>
    <t>MACMIROR COMPLEX 500</t>
  </si>
  <si>
    <t>500MG/200000IU VAG CPS MOL 12</t>
  </si>
  <si>
    <t>88708</t>
  </si>
  <si>
    <t>ALGIFEN</t>
  </si>
  <si>
    <t>500MG/5,25MG/0,1MG TBL NOB 20</t>
  </si>
  <si>
    <t>16895</t>
  </si>
  <si>
    <t>IMAZOL KRÉMPASTA</t>
  </si>
  <si>
    <t>10MG/G DRM PST 1X30G</t>
  </si>
  <si>
    <t>188842</t>
  </si>
  <si>
    <t>Kyselina fusidová</t>
  </si>
  <si>
    <t>88746</t>
  </si>
  <si>
    <t>FUCIDIN</t>
  </si>
  <si>
    <t>20MG/G UNG 1X15G</t>
  </si>
  <si>
    <t>132810</t>
  </si>
  <si>
    <t>Cetirizin</t>
  </si>
  <si>
    <t>99600</t>
  </si>
  <si>
    <t>15612</t>
  </si>
  <si>
    <t>10MG/G GEL 50G I</t>
  </si>
  <si>
    <t>Hydrochlorothiazid a kalium šetřící diuretika</t>
  </si>
  <si>
    <t>94803</t>
  </si>
  <si>
    <t>5MG/50MG TBL NOB 20</t>
  </si>
  <si>
    <t>5MG/50MG TBL NOB 30</t>
  </si>
  <si>
    <t>Chondroitin-sulfát</t>
  </si>
  <si>
    <t>14824</t>
  </si>
  <si>
    <t>CONDROSULF</t>
  </si>
  <si>
    <t>800MG POR GRA SOL 90</t>
  </si>
  <si>
    <t>400MG TBL FLM 48</t>
  </si>
  <si>
    <t>164972</t>
  </si>
  <si>
    <t>OMEPRAZOL TEVA PHARMA</t>
  </si>
  <si>
    <t>20MG CPS ETD 30</t>
  </si>
  <si>
    <t>Oxykodon</t>
  </si>
  <si>
    <t>5937</t>
  </si>
  <si>
    <t>OXYCONTIN</t>
  </si>
  <si>
    <t>20MG TBL PRO 28</t>
  </si>
  <si>
    <t>Tribenosid</t>
  </si>
  <si>
    <t>107935</t>
  </si>
  <si>
    <t>GLYVENOL 400</t>
  </si>
  <si>
    <t>400MG CPS MOL 60</t>
  </si>
  <si>
    <t>Dabigatran-etexilát</t>
  </si>
  <si>
    <t>168373</t>
  </si>
  <si>
    <t>PRADAXA</t>
  </si>
  <si>
    <t>150MG CPS DUR 60X1 I</t>
  </si>
  <si>
    <t>46196</t>
  </si>
  <si>
    <t>0,5MG/G UNG 1X100G</t>
  </si>
  <si>
    <t>46198</t>
  </si>
  <si>
    <t>0,5MG/G CRM 100G</t>
  </si>
  <si>
    <t>93021</t>
  </si>
  <si>
    <t>40MG TBL FLM 100</t>
  </si>
  <si>
    <t>132806</t>
  </si>
  <si>
    <t>TBL FLM 60X500MG</t>
  </si>
  <si>
    <t>32060</t>
  </si>
  <si>
    <t>9500IU/ML INJ SOL ISP 2X0,6ML</t>
  </si>
  <si>
    <t>PREDNISON 20 LÉČIVA</t>
  </si>
  <si>
    <t>20MG TBL NOB 20</t>
  </si>
  <si>
    <t>206587</t>
  </si>
  <si>
    <t>100MG TBL NOB 98</t>
  </si>
  <si>
    <t>78681</t>
  </si>
  <si>
    <t>SUSPENZOR ERGON</t>
  </si>
  <si>
    <t>793137808000 LÉČEBNÝ TEXTILNÍ, VEL. 1- 5</t>
  </si>
  <si>
    <t>132526</t>
  </si>
  <si>
    <t>HELICID 10</t>
  </si>
  <si>
    <t>53282</t>
  </si>
  <si>
    <t>FROMILID 250</t>
  </si>
  <si>
    <t>147458</t>
  </si>
  <si>
    <t>112MCG TBL NOB 100 II</t>
  </si>
  <si>
    <t>172044</t>
  </si>
  <si>
    <t>LETROX 150</t>
  </si>
  <si>
    <t>150MCG TBL NOB 100 II</t>
  </si>
  <si>
    <t>47141</t>
  </si>
  <si>
    <t>POR TBL NOB 100X50RG I</t>
  </si>
  <si>
    <t>15375</t>
  </si>
  <si>
    <t>30MG/G OPH UNG 4,5G</t>
  </si>
  <si>
    <t>84492</t>
  </si>
  <si>
    <t>20MG/G CRM 1X15G</t>
  </si>
  <si>
    <t>169714</t>
  </si>
  <si>
    <t>LETROX 125</t>
  </si>
  <si>
    <t>125MCG TBL NOB 100 II</t>
  </si>
  <si>
    <t>184245</t>
  </si>
  <si>
    <t>LETROX 75</t>
  </si>
  <si>
    <t>75MCG TBL NOB 100 II</t>
  </si>
  <si>
    <t>97186</t>
  </si>
  <si>
    <t>100MCG TBL NOB 100</t>
  </si>
  <si>
    <t>147466</t>
  </si>
  <si>
    <t>137MCG TBL NOB 100 II</t>
  </si>
  <si>
    <t>93018</t>
  </si>
  <si>
    <t>20MG TBL FLM 100</t>
  </si>
  <si>
    <t>204666</t>
  </si>
  <si>
    <t>132728</t>
  </si>
  <si>
    <t>168374</t>
  </si>
  <si>
    <t>150MG CPS DUR 180(3X60X1) I</t>
  </si>
  <si>
    <t>75632</t>
  </si>
  <si>
    <t>201912</t>
  </si>
  <si>
    <t>100MG TBL ENT 30</t>
  </si>
  <si>
    <t>69191</t>
  </si>
  <si>
    <t>150MCG TBL NOB 100</t>
  </si>
  <si>
    <t>BETALOC SR</t>
  </si>
  <si>
    <t>200MG TBL PRO 100</t>
  </si>
  <si>
    <t>124119</t>
  </si>
  <si>
    <t>10MG/5MG TBL NOB 90</t>
  </si>
  <si>
    <t>168906</t>
  </si>
  <si>
    <t>20MG TBL FLM 100X1 II</t>
  </si>
  <si>
    <t>194195</t>
  </si>
  <si>
    <t>20MG TBL FLM 100X(10X10X1) II</t>
  </si>
  <si>
    <t>148074</t>
  </si>
  <si>
    <t>59673</t>
  </si>
  <si>
    <t>196979</t>
  </si>
  <si>
    <t>Jiná</t>
  </si>
  <si>
    <t>*3009</t>
  </si>
  <si>
    <t>141036</t>
  </si>
  <si>
    <t>TROMBEX</t>
  </si>
  <si>
    <t>Standardní lůžková péče</t>
  </si>
  <si>
    <t>Všeobecná ambulance</t>
  </si>
  <si>
    <t>Ambulance cévní</t>
  </si>
  <si>
    <t>Ambulance endokrinochirurgická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</si>
  <si>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</si>
  <si>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</si>
  <si>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</si>
  <si>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R01AD05 - Budesonid</t>
  </si>
  <si>
    <t>J01FA09 - Klarithromycin</t>
  </si>
  <si>
    <t>R06AE09 - Levocetirizin</t>
  </si>
  <si>
    <t>N02CC01 - Sumatriptan</t>
  </si>
  <si>
    <t>R01AD09 - Mometason</t>
  </si>
  <si>
    <t>R03AK07 - Formoterol a budesonid</t>
  </si>
  <si>
    <t>N02CC01</t>
  </si>
  <si>
    <t>R03AK07</t>
  </si>
  <si>
    <t>J01FA09</t>
  </si>
  <si>
    <t>R06AE09</t>
  </si>
  <si>
    <t>R01AD09</t>
  </si>
  <si>
    <t>R01AD05</t>
  </si>
  <si>
    <t>Přehled plnění PL - Preskripce léčivých přípravků - orientační přehled</t>
  </si>
  <si>
    <t>ZA006</t>
  </si>
  <si>
    <t>Obvaz elastický síťový pruban č. 8 427308</t>
  </si>
  <si>
    <t>ZA008</t>
  </si>
  <si>
    <t>Obvaz elastický síťový pruban č. 10 427310</t>
  </si>
  <si>
    <t>ZA318</t>
  </si>
  <si>
    <t>Náplast transpore 1,25 cm x 9,14 m 1527-0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</si>
  <si>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</si>
  <si>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</si>
  <si>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</si>
  <si>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</si>
  <si>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</si>
  <si>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</si>
  <si>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</si>
  <si>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</si>
  <si>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</si>
  <si>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</si>
  <si>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</si>
  <si>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</si>
  <si>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</si>
  <si>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</si>
  <si>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</si>
  <si>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</si>
  <si>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</si>
  <si>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</si>
  <si>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ZA544</t>
  </si>
  <si>
    <t>Krytí inadine nepřilnavé 5,0 x 5,0 cm 1/10 SYS01481EE</t>
  </si>
  <si>
    <t>ZA547</t>
  </si>
  <si>
    <t>Krytí inadine nepřilnavé 9,5 x 9,5 cm 1/10 SYS01512EE</t>
  </si>
  <si>
    <t>ZA569</t>
  </si>
  <si>
    <t>Podkolenky cambren C  K3 velké 997396/2 - již firma nevyrábí</t>
  </si>
  <si>
    <t>ZA593</t>
  </si>
  <si>
    <t>Tampon sterilní stáčený 20 x 20 cm / 5 ks 28003+</t>
  </si>
  <si>
    <t>ZA601</t>
  </si>
  <si>
    <t>Obinadlo fixa crep 12 cm x 4 m 1323100105</t>
  </si>
  <si>
    <t>ZA635</t>
  </si>
  <si>
    <t>Set sterilní pro močovou katetrizaci Steriset bal. á 20 ks 41034</t>
  </si>
  <si>
    <t>ZA658</t>
  </si>
  <si>
    <t>Krytí granuflex 10 x 10 cm á 10 ks 0015902 187639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</si>
  <si>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</si>
  <si>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</si>
  <si>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</si>
  <si>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</si>
  <si>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</si>
  <si>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</si>
  <si>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</si>
  <si>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</si>
  <si>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</si>
  <si>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</si>
  <si>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ZD104</t>
  </si>
  <si>
    <t>Náplast omniplast 10,0 cm x 10,0 m 9004472 (900535)</t>
  </si>
  <si>
    <t>ZH012</t>
  </si>
  <si>
    <t>Náplast micropore 2,50 cm x 9,10 m 840W-1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</si>
  <si>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</si>
  <si>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</si>
  <si>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</si>
  <si>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</si>
  <si>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</si>
  <si>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prontosan roztok 350 ml 400416</t>
  </si>
  <si>
    <t>ZL667</t>
  </si>
  <si>
    <t>Náplast tegaderm i.v. advanced 6,5 cm x 7,0 cm bal. á 100 ks 1683</t>
  </si>
  <si>
    <t>Náplast tegaderm i.v. advanced 6,5 cm x 7,0 cm bal. á 400 ks 1683</t>
  </si>
  <si>
    <t>ZL789</t>
  </si>
  <si>
    <t>Obvaz sterilní hotový č. 2 A4091360</t>
  </si>
  <si>
    <t>ZL790</t>
  </si>
  <si>
    <t>Obvaz sterilní hotový č. 3 A4101144</t>
  </si>
  <si>
    <t>ZE396</t>
  </si>
  <si>
    <t>Krytí mastný tyl grassolind 7,5 x 10 cm bal. á 10 ks 499313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</si>
  <si>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</si>
  <si>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</si>
  <si>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</si>
  <si>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</si>
  <si>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</si>
  <si>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</si>
  <si>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</si>
  <si>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</si>
  <si>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</si>
  <si>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</si>
  <si>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</si>
  <si>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</si>
  <si>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</si>
  <si>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</si>
  <si>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ZN091</t>
  </si>
  <si>
    <t>Obvaz elastický síťový CareFix Tube k zajištění a ochraně fixace IV kanyl vel. M bal. á 15 ks 0151 M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</si>
  <si>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</si>
  <si>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</si>
  <si>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</si>
  <si>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</si>
  <si>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</si>
  <si>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</si>
  <si>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ZF768</t>
  </si>
  <si>
    <t>Krytí askina gel 15 g bal. á 10 ks 001419N</t>
  </si>
  <si>
    <t>ZA003</t>
  </si>
  <si>
    <t>Obvaz elastický síťový pruban č. 2 4273020</t>
  </si>
  <si>
    <t>ZO299</t>
  </si>
  <si>
    <t>Punčochy antitrombotické pro imobilní pacienty mediven thrombexin 18 stehenní velké 84218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</si>
  <si>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</si>
  <si>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</si>
  <si>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</si>
  <si>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</si>
  <si>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ZO300</t>
  </si>
  <si>
    <t>Punčochy antitrombotické pro imobilní pacienty mediven thrombexin 18 stehenní velké extra 84223</t>
  </si>
  <si>
    <t>Punčochy antitrombotické pro imobilní pacienty mediven thrombexin 18 stehenní velké extra 84223,art.8060114</t>
  </si>
  <si>
    <t>ZA727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</si>
  <si>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</si>
  <si>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</si>
  <si>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</si>
  <si>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</si>
  <si>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</si>
  <si>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</si>
  <si>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</si>
  <si>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</si>
  <si>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</si>
  <si>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</si>
  <si>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</si>
  <si>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</si>
  <si>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</si>
  <si>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</si>
  <si>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</si>
  <si>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ZA883</t>
  </si>
  <si>
    <t>Rourka rektální CH18 délka 40 cm 19-18.100</t>
  </si>
  <si>
    <t>ZA897</t>
  </si>
  <si>
    <t>Nůž na stehy sterilní  krátký bal. á 100 ks 11.000.00.010</t>
  </si>
  <si>
    <t>ZA964</t>
  </si>
  <si>
    <t>Stříkačka janett 3-dílná 60 ml sterilní vyplachovací MRG564</t>
  </si>
  <si>
    <t>ZA996</t>
  </si>
  <si>
    <t>Kanyla TS 8,0 s manžetou 100/800/080</t>
  </si>
  <si>
    <t>ZB117</t>
  </si>
  <si>
    <t>Lanceta haemolance modrá plus low flow bal. á 100 ks DIS7371</t>
  </si>
  <si>
    <t>ZB249</t>
  </si>
  <si>
    <t>Sáček močový s křížovou výpustí 2000 ml ZAR-TNU201601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</si>
  <si>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</si>
  <si>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</si>
  <si>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</si>
  <si>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</si>
  <si>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</si>
  <si>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</si>
  <si>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</si>
  <si>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</si>
  <si>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</si>
  <si>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</si>
  <si>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</si>
  <si>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</si>
  <si>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</si>
  <si>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</si>
  <si>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</si>
  <si>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</si>
  <si>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</si>
  <si>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</si>
  <si>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</si>
  <si>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</si>
  <si>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</si>
  <si>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</si>
  <si>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</si>
  <si>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</si>
  <si>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</si>
  <si>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</si>
  <si>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</si>
  <si>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</si>
  <si>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</si>
  <si>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</si>
  <si>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</si>
  <si>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</si>
  <si>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</si>
  <si>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</si>
  <si>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</si>
  <si>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</si>
  <si>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</si>
  <si>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</si>
  <si>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</si>
  <si>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</si>
  <si>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</si>
  <si>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</si>
  <si>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</si>
  <si>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</si>
  <si>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</si>
  <si>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</si>
  <si>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</si>
  <si>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</si>
  <si>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</si>
  <si>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</si>
  <si>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ZA840</t>
  </si>
  <si>
    <t>Kanyla ET 9,5 s manžetou bal. á 10 ks 9495E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</si>
  <si>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</si>
  <si>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</si>
  <si>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</si>
  <si>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</si>
  <si>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</si>
  <si>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</si>
  <si>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</si>
  <si>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</si>
  <si>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</si>
  <si>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ZB965</t>
  </si>
  <si>
    <t>Nůžky chirurgické rovné hrotnaté 130 mm B397113920003</t>
  </si>
  <si>
    <t>ZB966</t>
  </si>
  <si>
    <t>Nůžky rovné chirurgické hrotnaté 150 mm B397113920005</t>
  </si>
  <si>
    <t>ZB851</t>
  </si>
  <si>
    <t>Elektroda EKG ARBO H66 bal. á 300 ks 31.1663.21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</si>
  <si>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</si>
  <si>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</si>
  <si>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</si>
  <si>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</si>
  <si>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</si>
  <si>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</si>
  <si>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</si>
  <si>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</si>
  <si>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ZB130</t>
  </si>
  <si>
    <t>Peán UH bal. á 50 ks RP88</t>
  </si>
  <si>
    <t>ZN605</t>
  </si>
  <si>
    <t>Peán rovný svorka na cévy 160 mm B397115920006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</si>
  <si>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</si>
  <si>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</si>
  <si>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</si>
  <si>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</si>
  <si>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</si>
  <si>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</si>
  <si>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ZF985</t>
  </si>
  <si>
    <t>Katetr močový foley 24CH bal. á 12 ks 1620-02</t>
  </si>
  <si>
    <t>ZO372</t>
  </si>
  <si>
    <t>Konektor bezjehlový OptiSyte JIM:JSM4001</t>
  </si>
  <si>
    <t>ZG232</t>
  </si>
  <si>
    <t>Stojan na zkumavky typ Z modrý B3 184086</t>
  </si>
  <si>
    <t>ZK735</t>
  </si>
  <si>
    <t>Konektor bezjehlový caresite bal. á 200 ks dohodnutá cena 10,- Kč bez DPH 415122</t>
  </si>
  <si>
    <t>ZC052</t>
  </si>
  <si>
    <t>Tlouček drsný 24 x 115 mm JIZE213A/1</t>
  </si>
  <si>
    <t>ZC054</t>
  </si>
  <si>
    <t>Válec odměrný vysoký sklo 100 ml d713880</t>
  </si>
  <si>
    <t>ZD309</t>
  </si>
  <si>
    <t>Katetr CVC 1 lumen 16 GA x 20 cm bal. á 20 ks CV-04301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</si>
  <si>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</si>
  <si>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</si>
  <si>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</si>
  <si>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</si>
  <si>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ZA966</t>
  </si>
  <si>
    <t>Šití merslen gr 2 bal. á 36 ks EH6417H</t>
  </si>
  <si>
    <t>ZB839</t>
  </si>
  <si>
    <t>Šití merslen gr 1 bal. á 36 ks EH6416H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</si>
  <si>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</si>
  <si>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</si>
  <si>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</si>
  <si>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</si>
  <si>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</si>
  <si>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</si>
  <si>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</si>
  <si>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</si>
  <si>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ZB168</t>
  </si>
  <si>
    <t>Jehla chirurgická 0,9 x 36 B10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</si>
  <si>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</si>
  <si>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</si>
  <si>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</si>
  <si>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</si>
  <si>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</si>
  <si>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</si>
  <si>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</si>
  <si>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</si>
  <si>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</si>
  <si>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</si>
  <si>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</si>
  <si>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</si>
  <si>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ZM292</t>
  </si>
  <si>
    <t>Rukavice nitril sempercare bez p. M bal. á 200 ks 30803</t>
  </si>
  <si>
    <t>ZM293</t>
  </si>
  <si>
    <t>Rukavice nitril sempercare bez p. L bal. á 200 ks 30804</t>
  </si>
  <si>
    <t>ZI492</t>
  </si>
  <si>
    <t>Rukavice latex bez p. XL 01033-XL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</si>
  <si>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</si>
  <si>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</si>
  <si>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</si>
  <si>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</si>
  <si>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</si>
  <si>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</si>
  <si>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ZA330</t>
  </si>
  <si>
    <t>Obinadlo fixa crep   8 cm x 4 m 1323100103</t>
  </si>
  <si>
    <t>ZA444</t>
  </si>
  <si>
    <t>Tampon nesterilní stáčený 20 x 19 cm bez RTG nití bal. á 100 ks 1320300404</t>
  </si>
  <si>
    <t>ZA521</t>
  </si>
  <si>
    <t>Kompresa vliwazel 20 x 20 nesterilní 30434</t>
  </si>
  <si>
    <t>ZA557</t>
  </si>
  <si>
    <t>Kompresa gáza 10 x 20 cm/5 ks sterilní 26013</t>
  </si>
  <si>
    <t>ZA643</t>
  </si>
  <si>
    <t>Kompresa vliwasoft 10 x 20 nesterilní á 100 ks 12070</t>
  </si>
  <si>
    <t>ZC506</t>
  </si>
  <si>
    <t>Kompresa NT 10 x 10 cm/5 ks sterilní 1325020275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</si>
  <si>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</si>
  <si>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</si>
  <si>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</si>
  <si>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</si>
  <si>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</si>
  <si>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</si>
  <si>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ZJ687</t>
  </si>
  <si>
    <t>Krytí gelitaspon tampon   80 x 30 mm bal. á 5 ks GS -210</t>
  </si>
  <si>
    <t>ZA622</t>
  </si>
  <si>
    <t>Kompresa NT 5 x 5 cm nesterilní 06101</t>
  </si>
  <si>
    <t>ZL999</t>
  </si>
  <si>
    <t>Rychloobvaz 8 x 4 cm / 3 ks 001445510</t>
  </si>
  <si>
    <t>ZC751</t>
  </si>
  <si>
    <t>Čepelka skalpelová 11 BB511</t>
  </si>
  <si>
    <t>ZC752</t>
  </si>
  <si>
    <t>Čepelka skalpelová 15 BB515</t>
  </si>
  <si>
    <t>ZB979</t>
  </si>
  <si>
    <t>Šití dafilon modrý 4/0 (1.5) bal. á 36 ks C0932205</t>
  </si>
  <si>
    <t>ZA999</t>
  </si>
  <si>
    <t>Jehla injekční 0,5 x 16 mm oranžová 4657853</t>
  </si>
  <si>
    <t>ZM291</t>
  </si>
  <si>
    <t>Rukavice nitril sempercare bez p. S bal. á 200 ks 30802</t>
  </si>
  <si>
    <t>ZA454</t>
  </si>
  <si>
    <t>Kompresa AB 10 x 10 cm/1 ks sterilní NT savá 1230114011</t>
  </si>
  <si>
    <t>ZA562</t>
  </si>
  <si>
    <t>Náplast cosmopor i. v. 6 x 8 cm bal. á 50 ks 9008054</t>
  </si>
  <si>
    <t>ZA656</t>
  </si>
  <si>
    <t>Tampon nesterilní NT 20 x 20 cm 05500</t>
  </si>
  <si>
    <t>ZH011</t>
  </si>
  <si>
    <t>Náplast micropore 1,25 cm x 9,14 m bal. á 24 ks 1530-0</t>
  </si>
  <si>
    <t>ZK405</t>
  </si>
  <si>
    <t>Krytí gelitaspon standard 80 x 50 mm x 10 mm bal. á 10 ks A2107861</t>
  </si>
  <si>
    <t>ZA615</t>
  </si>
  <si>
    <t>Tampón cavilon 1 ml bal. á 25 ks 3343E</t>
  </si>
  <si>
    <t>ZN471</t>
  </si>
  <si>
    <t>Obvaz elastický síťový pruban č. 6 hlava, ramena, stehno 1323300260</t>
  </si>
  <si>
    <t>ZA688</t>
  </si>
  <si>
    <t>Sáček močový curity s hod. diurézou 400 ml hadička 150 cm 8150</t>
  </si>
  <si>
    <t>ZA691</t>
  </si>
  <si>
    <t>Rampa 3 kohouty discofix 16600C/4085434/</t>
  </si>
  <si>
    <t>ZA707</t>
  </si>
  <si>
    <t>Katetr močový foley 12CH bal. á 12 ks 1125-02</t>
  </si>
  <si>
    <t>ZA728</t>
  </si>
  <si>
    <t>Lopatka ústní dřevěná lékařská nesterilní bal. á 100 ks 1320100655</t>
  </si>
  <si>
    <t>ZA842</t>
  </si>
  <si>
    <t>Kanyla ET 6,5 s manžetou 9465E</t>
  </si>
  <si>
    <t>Stříkačka janett 3-dílná 60 ml sterilní vyplachovací 050ML3CZ-CEW (MRG564)</t>
  </si>
  <si>
    <t>ZB386</t>
  </si>
  <si>
    <t>Kanyla ET 7,5 s manžetou 9475E</t>
  </si>
  <si>
    <t>ZB388</t>
  </si>
  <si>
    <t>Kanyla ET 8,5 s manžetou 9485E</t>
  </si>
  <si>
    <t>ZB414</t>
  </si>
  <si>
    <t>Kanyla ET 6,0 s manžetou 9460E</t>
  </si>
  <si>
    <t>ZB777</t>
  </si>
  <si>
    <t>Zkumavka červená 4 ml gel 454071</t>
  </si>
  <si>
    <t>ZB796</t>
  </si>
  <si>
    <t>Stříkačka injekční 3-dílná 30 ml LL Omnifix Solo 4617304F</t>
  </si>
  <si>
    <t>ZB949</t>
  </si>
  <si>
    <t>Pinzeta UH sterilní HAR999565</t>
  </si>
  <si>
    <t>ZC648</t>
  </si>
  <si>
    <t>Elektroda EKG pěnová pr. 55 mm pro dospělé H-108002</t>
  </si>
  <si>
    <t>ZD945</t>
  </si>
  <si>
    <t>Filtr bakteriální a virový 1344000S</t>
  </si>
  <si>
    <t>ZE468</t>
  </si>
  <si>
    <t>Zkumavka modrá 1 ml 454320</t>
  </si>
  <si>
    <t>ZF159</t>
  </si>
  <si>
    <t>Nádoba na kontaminovaný odpad 1 l 15-0002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</si>
  <si>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</si>
  <si>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</si>
  <si>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</si>
  <si>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</si>
  <si>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</si>
  <si>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</si>
  <si>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</si>
  <si>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</si>
  <si>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</si>
  <si>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</si>
  <si>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</si>
  <si>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</si>
  <si>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</si>
  <si>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</si>
  <si>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</si>
  <si>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</si>
  <si>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ZB105</t>
  </si>
  <si>
    <t>Kanyla TS 7,5 s manžetou 100/800/075</t>
  </si>
  <si>
    <t>ZB303</t>
  </si>
  <si>
    <t>Spojka asymetrická 4 x 7 mm 60.21.00 (120 420)</t>
  </si>
  <si>
    <t>ZC983</t>
  </si>
  <si>
    <t>Minitrach II 100/462/000</t>
  </si>
  <si>
    <t>ZE646</t>
  </si>
  <si>
    <t>Hadička kroucená HQ-H3943</t>
  </si>
  <si>
    <t>ZN618</t>
  </si>
  <si>
    <t>Brýle kyslíkové pro dospělé bal. á 100 ks A0100</t>
  </si>
  <si>
    <t>ZD995</t>
  </si>
  <si>
    <t>Spojka symetrická 4-4 nest. bal. á 50 ks 881,44D (86051572)</t>
  </si>
  <si>
    <t>ZO810</t>
  </si>
  <si>
    <t>Stříkačka injekční předplněná 0,9% NaCl  5 ml Omniflush bal. á 100 ks EM3513575</t>
  </si>
  <si>
    <t>ZD909</t>
  </si>
  <si>
    <t>Katetr CVC 2 lumen 7 Fr x 20 cm certofix duo ECO 720 á 10 ks 4162200E</t>
  </si>
  <si>
    <t>ZE079</t>
  </si>
  <si>
    <t>Set transfúzní non PVC s odvzdušněním a bakteriálním filtrem ZAR-I-TS</t>
  </si>
  <si>
    <t>ZA835</t>
  </si>
  <si>
    <t>Jehla injekční 0,6 x 25 mm modrá 4657667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</si>
  <si>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</si>
  <si>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</si>
  <si>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</si>
  <si>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</si>
  <si>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ZB173</t>
  </si>
  <si>
    <t>Maska kyslíková s hadičkou a nosní svorkou dospělá H-103013</t>
  </si>
  <si>
    <t>ZC366</t>
  </si>
  <si>
    <t>Převodník tlakový PX260 150 cm 1 linka bal. á 20 ks T100209A</t>
  </si>
  <si>
    <t>Převodník tlakový PX260 150 cm 1 linka bal. á 10 ks (T100209A) T100209B</t>
  </si>
  <si>
    <t>ZK451</t>
  </si>
  <si>
    <t>Custodiol 1000 ml á 6 ks E6 x 1000 ml</t>
  </si>
  <si>
    <t>ZA407</t>
  </si>
  <si>
    <t>Custodiol 5000 ml á 2 ks E2 x 5000 ml</t>
  </si>
  <si>
    <t>ZO509</t>
  </si>
  <si>
    <t>Custodiol CE 1000 ml á 6 ks E6 x 1000 ml (určeno pro Slovensko, chyba na firmě)</t>
  </si>
  <si>
    <t>ZO508</t>
  </si>
  <si>
    <t>Custodiol CE 5000 ml á 2 ks E2 x 5000 ml (určeno pro Slovensko, chyba na firmě)</t>
  </si>
  <si>
    <t>ZD633</t>
  </si>
  <si>
    <t>Krytí mepilex border sacrum 18 x 18 cm bal. á 5 ks 282000-01</t>
  </si>
  <si>
    <t>ZB086</t>
  </si>
  <si>
    <t>Krytí surgicel standard 10 x 20,0 cm bal. á 12 ks 1902GB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</si>
  <si>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</si>
  <si>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</si>
  <si>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</si>
  <si>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</si>
  <si>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</si>
  <si>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</si>
  <si>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</si>
  <si>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</si>
  <si>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ZL987</t>
  </si>
  <si>
    <t>Soft port 69 cm s koncovkou 15 x 10 cm 66800799</t>
  </si>
  <si>
    <t>ZL978</t>
  </si>
  <si>
    <t>Kanystr renasys GO 300 ml 66800914</t>
  </si>
  <si>
    <t>ZN201</t>
  </si>
  <si>
    <t>Krytí mepilex border heel 18,5 x 24,5 cm bal. á 5 ks 283250</t>
  </si>
  <si>
    <t>ZL988</t>
  </si>
  <si>
    <t>Spojka renasys Y pro soft port 66800971</t>
  </si>
  <si>
    <t>ZL979</t>
  </si>
  <si>
    <t>Kanystr renasys GO 250 ml 66800913</t>
  </si>
  <si>
    <t>ZH977</t>
  </si>
  <si>
    <t>Drát vodící stiff guide wire RF-PA35183M</t>
  </si>
  <si>
    <t>ZO184</t>
  </si>
  <si>
    <t>Sonda na varixy plastová B397133910066</t>
  </si>
  <si>
    <t>ZO267</t>
  </si>
  <si>
    <t>Svorka cévní rovná COOLEY mini bulldog 48 mm čelist 27 mm pressure 20 g Z0000131084</t>
  </si>
  <si>
    <t>ZO266</t>
  </si>
  <si>
    <t>Svorka cévní rovná WELDON mini bulldog 33 mm pressure 75 g Z0000131085</t>
  </si>
  <si>
    <t>ZO265</t>
  </si>
  <si>
    <t>Nůžky Metzenbaum zahnuté primusline super cut 180 mm TK8353-18-B</t>
  </si>
  <si>
    <t>ZO765</t>
  </si>
  <si>
    <t>Stříkačka injekční předplněná 0,9% NaCl 10 ml Omniflush bal. á 100 ks EM3513576</t>
  </si>
  <si>
    <t>ZE564</t>
  </si>
  <si>
    <t>Nůžky metzenbaum 178 mm 102-122</t>
  </si>
  <si>
    <t>ZA226</t>
  </si>
  <si>
    <t>Katetr fogarty arteriální embolektomický 40 cm, 4F trubicové balení 120404FF</t>
  </si>
  <si>
    <t>ZD475</t>
  </si>
  <si>
    <t>Katetr fogarty arteriální embolektomický 80 cm, 5,5F 12TLW805F35</t>
  </si>
  <si>
    <t>ZA227</t>
  </si>
  <si>
    <t>Katetr fogarty arteriální embolektomický 80 cm, 5F trubicové balení 120805F</t>
  </si>
  <si>
    <t>ZD472</t>
  </si>
  <si>
    <t>Katetr fogarty arteriální embolektomický 80 cm, 4F 120804FF</t>
  </si>
  <si>
    <t>ZA235</t>
  </si>
  <si>
    <t>Katetr fogarty pro transluminální použití v perif vaskulatuře 80 cm, 5F průměr 8 mm140808</t>
  </si>
  <si>
    <t>ZC866</t>
  </si>
  <si>
    <t>Katetr fogarty arteriální embolektomický 80 cm, 6F s přídavným lumenem 12TLW806F</t>
  </si>
  <si>
    <t>ZA234</t>
  </si>
  <si>
    <t>Katetr fogarty pro transluminální použití v perif vaskulatuře 80 cm, 4F průměr 6 mm 140806</t>
  </si>
  <si>
    <t>ZG324</t>
  </si>
  <si>
    <t>Katetr fogarty okluzní 40 cm, 4F 620404F</t>
  </si>
  <si>
    <t>ZC867</t>
  </si>
  <si>
    <t>Katetr fogarty arteriální embolektomický 80 cm, 7F s přídavným lumenem 12TLW807F</t>
  </si>
  <si>
    <t>ZA225</t>
  </si>
  <si>
    <t>Katetr fogarty arteriální embolektomický 40 cm, 3F trubicové balení 120403FS</t>
  </si>
  <si>
    <t>ZF790</t>
  </si>
  <si>
    <t>Katetr fogarty arteriální embolektomický 80 cm, 3F 120803F</t>
  </si>
  <si>
    <t>ZD474</t>
  </si>
  <si>
    <t>Katetr fogarty arteriální embolektomický 80 cm, 4F 12TLW804F</t>
  </si>
  <si>
    <t>ZD473</t>
  </si>
  <si>
    <t>Katetr fogarty arteriální embolektomický 80 cm, 3F 12TLW803F</t>
  </si>
  <si>
    <t>ZF517</t>
  </si>
  <si>
    <t>Katetr fogarty trombektomický pro cévní protézy 50 cm, 6F 160246F</t>
  </si>
  <si>
    <t>ZG323</t>
  </si>
  <si>
    <t>Katetr fogarty trombektomický pro cévní protézy 50 cm, 5F 160245F</t>
  </si>
  <si>
    <t>ZC782</t>
  </si>
  <si>
    <t>Shunt karotický-flexcel 13 cm bal. á 5 ks 2020-05</t>
  </si>
  <si>
    <t>ZA236</t>
  </si>
  <si>
    <t>Katetr fogarty pro transluminální použití v perif vaskulatuře 80 cm, 6F průměr 10 mm 1408010</t>
  </si>
  <si>
    <t>ZA229</t>
  </si>
  <si>
    <t>Katetr fogarty arteriální embolektomický 80 cm, 7F trubicové balení 120807F</t>
  </si>
  <si>
    <t>ZA231</t>
  </si>
  <si>
    <t>Katetr fogarty okluzní 40 cm, 5F 620405F</t>
  </si>
  <si>
    <t>ZA228</t>
  </si>
  <si>
    <t>Katetr fogarty arteriální embolektomický 80 cm, 6F trubicové balení 120806F</t>
  </si>
  <si>
    <t>ZH963</t>
  </si>
  <si>
    <t>Katetr fogarty okluzní 80 cm, 22F 62080822F</t>
  </si>
  <si>
    <t>KC541</t>
  </si>
  <si>
    <t>surgipro mesh 14 x 9 SPM149W</t>
  </si>
  <si>
    <t>KI724</t>
  </si>
  <si>
    <t>nůžky koagulační FOCUS 9 cm HAR 9F</t>
  </si>
  <si>
    <t>ZB217</t>
  </si>
  <si>
    <t>Šití dafilon modrý 3/0 (2) bal. á 36 ks C0932353</t>
  </si>
  <si>
    <t>ZB978</t>
  </si>
  <si>
    <t>Šití dafilon modrý 5/0 (1) bal. á 36 ks C0932124</t>
  </si>
  <si>
    <t>ZC667</t>
  </si>
  <si>
    <t>Šití polysorb 6/0 bal. á 36 ks GL-889</t>
  </si>
  <si>
    <t>ZG003</t>
  </si>
  <si>
    <t>Šití prolene bl 5-0 bal. á 12 ks W8816</t>
  </si>
  <si>
    <t>ZA948</t>
  </si>
  <si>
    <t>Protéza cévní gore-tex 8 mm 40 cm N-ST0804</t>
  </si>
  <si>
    <t>ZI819</t>
  </si>
  <si>
    <t>Protéza cévní rapidax VAG 30x6</t>
  </si>
  <si>
    <t>ZI821</t>
  </si>
  <si>
    <t>Protéza cévní rapidax VAG 35x6</t>
  </si>
  <si>
    <t>ZD610</t>
  </si>
  <si>
    <t>Protéza cévní gore-tex 8 mm 80 cm N-SRRT08070080L</t>
  </si>
  <si>
    <t>ZF203</t>
  </si>
  <si>
    <t>Protéza cévní gore-tex 6 mm 70 cm N-SRRT06060070L</t>
  </si>
  <si>
    <t>ZH071</t>
  </si>
  <si>
    <t>Protéza cévní gore-tex 5 mm 15 cm N-ST05015A</t>
  </si>
  <si>
    <t>ZI109</t>
  </si>
  <si>
    <t>Protéza cévní gelsoft plus 18 mm 25 cm 632518P</t>
  </si>
  <si>
    <t>ZA166</t>
  </si>
  <si>
    <t>Protéza cévní gore-tex propaten N-HT080040</t>
  </si>
  <si>
    <t>ZC152</t>
  </si>
  <si>
    <t>Protéza gelsoft 16 x 8 bifurkační 631809P</t>
  </si>
  <si>
    <t>ZJ640</t>
  </si>
  <si>
    <t>Protéza cévní gore-tex 12 mm 40 cm N-S1204</t>
  </si>
  <si>
    <t>ZI820</t>
  </si>
  <si>
    <t>Protéza cévní rapidax VAG 20x6A</t>
  </si>
  <si>
    <t>ZC781</t>
  </si>
  <si>
    <t>Protéza gelsoft rovná 8 x 30 30 cm 633008P</t>
  </si>
  <si>
    <t>ZN861</t>
  </si>
  <si>
    <t>Protéza cévní endovasculární 7 x 15 cm úprava s heparinem N-PAH071501</t>
  </si>
  <si>
    <t>ZC779</t>
  </si>
  <si>
    <t>Protéza gelsoft bifurkační 631608P</t>
  </si>
  <si>
    <t>ZA243</t>
  </si>
  <si>
    <t>Záplata kardiovaskulární gore-tex 0,5 mm N-1CVX101</t>
  </si>
  <si>
    <t>ZI822</t>
  </si>
  <si>
    <t>Protéza cévní rapidax VAG 25x6</t>
  </si>
  <si>
    <t>ZB269</t>
  </si>
  <si>
    <t>Protéza cévní endovasculární úprava s heparinem N-PAC101502</t>
  </si>
  <si>
    <t>ZC413</t>
  </si>
  <si>
    <t>Protéza cévní gore-tex 6 mm 40 cm N-ST0604</t>
  </si>
  <si>
    <t>ZE087</t>
  </si>
  <si>
    <t>Protéza cévní gore-tex 5 mm 70 cm N-ST0507</t>
  </si>
  <si>
    <t>ZJ169</t>
  </si>
  <si>
    <t>Protéza cévní endovasculární gore viabahn propaten úprava s heparinem N-PAH080501</t>
  </si>
  <si>
    <t>ZO146</t>
  </si>
  <si>
    <t>Stentgraft periferní samoexpandibilní Gore Viabahn 25 mm úprava s heparinem PAH070502</t>
  </si>
  <si>
    <t>ZE987</t>
  </si>
  <si>
    <t>Protéza cévní gore bifurkační 16 x 7 mm N-SBT1601D</t>
  </si>
  <si>
    <t>ZA219</t>
  </si>
  <si>
    <t>Protéza cévní gore-tex propaten 6 mm 70 cm N-HT066070</t>
  </si>
  <si>
    <t>ZG325</t>
  </si>
  <si>
    <t>Protéza cévní gore-tex propaten 6 mm 80 cm N-HT060080</t>
  </si>
  <si>
    <t>ZA220</t>
  </si>
  <si>
    <t>Protéza cévní gore-tex propaten 8 mm 80 cm N-HT087080</t>
  </si>
  <si>
    <t>ZF358</t>
  </si>
  <si>
    <t>Protéza cévní endovasculární úprava s heparinem N-PAC101002</t>
  </si>
  <si>
    <t>ZJ666</t>
  </si>
  <si>
    <t>Protéza cévní endovasculární gore viabahn propaten pr. 7 mm délka 10 cm kat. 75 cm úprava s heparinem  N-PAH071001</t>
  </si>
  <si>
    <t>ZH072</t>
  </si>
  <si>
    <t>Hadice spojovací k odsávacím soupravám CH30 délka 3 m 07.068.30.301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</si>
  <si>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</si>
  <si>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</si>
  <si>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</si>
  <si>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</si>
  <si>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</si>
  <si>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</si>
  <si>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</si>
  <si>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</si>
  <si>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</si>
  <si>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</si>
  <si>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</si>
  <si>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</si>
  <si>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</si>
  <si>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</si>
  <si>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</si>
  <si>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</si>
  <si>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</si>
  <si>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</si>
  <si>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</si>
  <si>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</si>
  <si>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50115021</t>
  </si>
  <si>
    <t>501 SZM diagnostika (112 02 021)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</si>
  <si>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</si>
  <si>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</si>
  <si>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</si>
  <si>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</si>
  <si>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</si>
  <si>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</si>
  <si>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102 - Pracoviště angiologie</t>
  </si>
  <si>
    <t>501 - Pracoviště chirurgie</t>
  </si>
  <si>
    <t>504 - Pracoviště cévní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</si>
  <si>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</si>
  <si>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</si>
  <si>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</si>
  <si>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Duda Miloslav</t>
  </si>
  <si>
    <t>Karásková Eva</t>
  </si>
  <si>
    <t>Kováčik František</t>
  </si>
  <si>
    <t>Monteiro AlcidesDinis</t>
  </si>
  <si>
    <t>Pika Tomáš</t>
  </si>
  <si>
    <t>Vrzalová Drahomíra</t>
  </si>
  <si>
    <t>Zdravotní výkony vykázané na pracovišti v rámci ambulantní péče dle lékařů *</t>
  </si>
  <si>
    <t>102</t>
  </si>
  <si>
    <t>1</t>
  </si>
  <si>
    <t>0000502</t>
  </si>
  <si>
    <t>MESOCAIN 1%</t>
  </si>
  <si>
    <t>0089869</t>
  </si>
  <si>
    <t>0192143</t>
  </si>
  <si>
    <t>V</t>
  </si>
  <si>
    <t>09216</t>
  </si>
  <si>
    <t>INJEKCE DO MĚKKÝCH TKÁNÍ NEBO INTRADERMÁLNÍ PUPENY</t>
  </si>
  <si>
    <t>09511</t>
  </si>
  <si>
    <t>MINIMÁLNÍ KONTAKT LÉKAŘE S PACIENTEM</t>
  </si>
  <si>
    <t>09532</t>
  </si>
  <si>
    <t>PROHLÍDKA OSOBY DISPENZARIZOVANÉ</t>
  </si>
  <si>
    <t>12220</t>
  </si>
  <si>
    <t xml:space="preserve">DOPPLEROVSKÉ VYŠETŘENÍ PERIFERNÍCH TEPEN NEBO ŽIL 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</si>
  <si>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</si>
  <si>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</si>
  <si>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</si>
  <si>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</si>
  <si>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</si>
  <si>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</si>
  <si>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</si>
  <si>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</si>
  <si>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12022</t>
  </si>
  <si>
    <t>CÍLENÉ VYŠETŘENÍ ANGIOLOGEM</t>
  </si>
  <si>
    <t>KONTROLNÍ VYŠETŘENÍ ANGIOLOGEM</t>
  </si>
  <si>
    <t>12021</t>
  </si>
  <si>
    <t>KOMPLEXNÍ VYŠETŘENÍ ANGIOLOGEM</t>
  </si>
  <si>
    <t>501</t>
  </si>
  <si>
    <t>0000498</t>
  </si>
  <si>
    <t>0000499</t>
  </si>
  <si>
    <t>MAGNESIUM SULFURICUM BIOTIKA 20%</t>
  </si>
  <si>
    <t>0000527</t>
  </si>
  <si>
    <t>0002439</t>
  </si>
  <si>
    <t>MARCAINE 0,5%</t>
  </si>
  <si>
    <t>0007981</t>
  </si>
  <si>
    <t>NOVALGIN INJEKCE</t>
  </si>
  <si>
    <t>0031486</t>
  </si>
  <si>
    <t>0058249</t>
  </si>
  <si>
    <t>GUAJACURAN 5%</t>
  </si>
  <si>
    <t>0069671</t>
  </si>
  <si>
    <t>INJECTIO PROCAINII CHLORATI 0,2% ARDEAPHARMA</t>
  </si>
  <si>
    <t>0089212</t>
  </si>
  <si>
    <t>0091731</t>
  </si>
  <si>
    <t>0098864</t>
  </si>
  <si>
    <t>0107291</t>
  </si>
  <si>
    <t>0,9% SODIUM CHLORIDE IN WATER FOR INJECTION FRESEN</t>
  </si>
  <si>
    <t>0107295</t>
  </si>
  <si>
    <t>0.9% SODIUM CHLORIDE IN WATER FOR INJECTION FRESEN</t>
  </si>
  <si>
    <t>0107298</t>
  </si>
  <si>
    <t>0201134</t>
  </si>
  <si>
    <t>TRAMAL INJEKČNÍ ROZTOK 50 MG/1 ML</t>
  </si>
  <si>
    <t>0096117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</si>
  <si>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</si>
  <si>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</si>
  <si>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</si>
  <si>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</si>
  <si>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</si>
  <si>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</si>
  <si>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</si>
  <si>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</si>
  <si>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</si>
  <si>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</si>
  <si>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</si>
  <si>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</si>
  <si>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</si>
  <si>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</si>
  <si>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</si>
  <si>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</si>
  <si>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</si>
  <si>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61123</t>
  </si>
  <si>
    <t>EXCIZE KOŽNÍ LÉZE OD 2 DO 10 CM^2, BEZ UZAVŘENÍ VZ</t>
  </si>
  <si>
    <t>61129</t>
  </si>
  <si>
    <t>EXCIZE KOŽNÍ LÉZE, SUTURA OD 2 DO 10 CM</t>
  </si>
  <si>
    <t>66699</t>
  </si>
  <si>
    <t xml:space="preserve">EXCIZE / EXSTIRPACE FALANGY NA NOZE NEBO HLAVIČKY </t>
  </si>
  <si>
    <t>09547</t>
  </si>
  <si>
    <t>REGULAČNÍ POPLATEK -- POJIŠTĚNEC OD ÚHRADY POPLATK</t>
  </si>
  <si>
    <t>09225</t>
  </si>
  <si>
    <t>KANYLACE CENTRÁLNÍ ŽÍLY ZA KONTROLY CELKOVÉHO STAV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</si>
  <si>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</si>
  <si>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</si>
  <si>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</si>
  <si>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</si>
  <si>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</si>
  <si>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</si>
  <si>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</si>
  <si>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</si>
  <si>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61115</t>
  </si>
  <si>
    <t xml:space="preserve">REVIZE, EXCIZE A SUTURA PORANĚNÍ KŮŽE A PODKOŽÍ A 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</si>
  <si>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</si>
  <si>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</si>
  <si>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</si>
  <si>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</si>
  <si>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</si>
  <si>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</si>
  <si>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09525</t>
  </si>
  <si>
    <t>ROZHOVOR LÉKAŘE S RODINOU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</si>
  <si>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</si>
  <si>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</si>
  <si>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</si>
  <si>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</si>
  <si>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</si>
  <si>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</si>
  <si>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</si>
  <si>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</si>
  <si>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62310</t>
  </si>
  <si>
    <t>NEKREKTOMIE DO 1% POVRCHU TĚLA</t>
  </si>
  <si>
    <t>51817</t>
  </si>
  <si>
    <t>OŠETŘENÍ NEHTU NA RUCE, NOZE (FENESTRACE, PARCIÁLN</t>
  </si>
  <si>
    <t>66811</t>
  </si>
  <si>
    <t>INJEKCE DO BURZY, GANGLIA, POCHVY ŠLACHOVÉ</t>
  </si>
  <si>
    <t>66695</t>
  </si>
  <si>
    <t>EXCIZE / EXSTIRPACE FALANGY NA NOZE</t>
  </si>
  <si>
    <t>09234</t>
  </si>
  <si>
    <t>OŠETŘENÍ NEHTU, INCIZE SUBKUTÁNNÍHO ABSCESU NEBO H</t>
  </si>
  <si>
    <t>66697</t>
  </si>
  <si>
    <t>EXCIZE / EXSTIRPACE HLAVIČKY METATARZU - JEDNA</t>
  </si>
  <si>
    <t>51901</t>
  </si>
  <si>
    <t>KOMPLEXNÍ TRANSPLANTOLOGICKÉ VYŠETŘENÍ POTENCIONÁL</t>
  </si>
  <si>
    <t>51902</t>
  </si>
  <si>
    <t>VYŠETŘENÍ PŘED ZAŘAZENÍM NA ČEKACÍ LISTINU (WAITIN</t>
  </si>
  <si>
    <t>504</t>
  </si>
  <si>
    <t>44223</t>
  </si>
  <si>
    <t xml:space="preserve">SKLEROTERAPIE ŽILNÍCH SPOJEK A REZIDUÍ PO OPERACI </t>
  </si>
  <si>
    <t>44225</t>
  </si>
  <si>
    <t>SKLEROTERAPIE METLIČKOVITÝCH A RETIKULÁRNÍCH VARIX</t>
  </si>
  <si>
    <t>54023</t>
  </si>
  <si>
    <t>KONTROLNÍ VYŠETŘENÍ CÉVNÍM CHIRURGEM</t>
  </si>
  <si>
    <t>54210</t>
  </si>
  <si>
    <t>VYTVOŘENÍ NEBO ZRUŠENÍ A-V PÍŠTĚLE</t>
  </si>
  <si>
    <t>54022</t>
  </si>
  <si>
    <t>CÍLENÉ VYŠETŘENÍ CÉVNÍM CHIRURGEM</t>
  </si>
  <si>
    <t>44221</t>
  </si>
  <si>
    <t>DALŠÍ SKLEROTIZACE METLIČKOVÝCH A RETIKULÁRNÍCH VA</t>
  </si>
  <si>
    <t>54021</t>
  </si>
  <si>
    <t>KOMPLEXNÍ VYŠETŘENÍ CÉVNÍM 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</si>
  <si>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</si>
  <si>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</si>
  <si>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</si>
  <si>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</si>
  <si>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</si>
  <si>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</si>
  <si>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</si>
  <si>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</si>
  <si>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</si>
  <si>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</si>
  <si>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</si>
  <si>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</si>
  <si>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</si>
  <si>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</si>
  <si>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</si>
  <si>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</si>
  <si>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</si>
  <si>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</si>
  <si>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</si>
  <si>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</si>
  <si>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</si>
  <si>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</si>
  <si>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</si>
  <si>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</si>
  <si>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</si>
  <si>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</si>
  <si>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</si>
  <si>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</si>
  <si>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</si>
  <si>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3</t>
  </si>
  <si>
    <t>0082145</t>
  </si>
  <si>
    <t>NPWT-RENASYS GO SBĚRNÁ NÁDOBA MALÁ</t>
  </si>
  <si>
    <t>0082141</t>
  </si>
  <si>
    <t>NPWT-RENASYS F PŘEVAZOVÝ SET MALÝ S</t>
  </si>
  <si>
    <t>5F1</t>
  </si>
  <si>
    <t>51850</t>
  </si>
  <si>
    <t>PŘEVAZ RÁNY METODOU V. A. C. (VACUUM ASISTED CLOSU</t>
  </si>
  <si>
    <t>04</t>
  </si>
  <si>
    <t>07546</t>
  </si>
  <si>
    <t>(DRG) OTEVŘENÝ PŘÍSTUP</t>
  </si>
  <si>
    <t>07543</t>
  </si>
  <si>
    <t>(DRG) PRIMOOPERACE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</si>
  <si>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</si>
  <si>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</si>
  <si>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</si>
  <si>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</si>
  <si>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</si>
  <si>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</si>
  <si>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31130</t>
  </si>
  <si>
    <t>PŘIJETÍ DOPROVODU DÍTĚTE</t>
  </si>
  <si>
    <t>51903</t>
  </si>
  <si>
    <t>KOMPLEXNÍ VYŠETŘENÍ LÉKAŘEM PROVÁDĚJÍCÍM TRANSPLAN</t>
  </si>
  <si>
    <t>51907</t>
  </si>
  <si>
    <t>KONTROLNÍ VYŠETŘENÍ LÉKAŘEM PROVÁDĚJÍCÍM TRANSPLAN</t>
  </si>
  <si>
    <t>51905</t>
  </si>
  <si>
    <t>CÍLENÉ VYŠETŘENÍ LÉKAŘEM PROVÁDĚJÍCÍM TRANSPLANTAC</t>
  </si>
  <si>
    <t>0003952</t>
  </si>
  <si>
    <t>AMIKIN 500 MG</t>
  </si>
  <si>
    <t>0004234</t>
  </si>
  <si>
    <t>0008807</t>
  </si>
  <si>
    <t>0008808</t>
  </si>
  <si>
    <t>0011785</t>
  </si>
  <si>
    <t>0016600</t>
  </si>
  <si>
    <t>0026127</t>
  </si>
  <si>
    <t>0042433</t>
  </si>
  <si>
    <t>0045119</t>
  </si>
  <si>
    <t>VISIPAQUE 270 MG I/ML</t>
  </si>
  <si>
    <t>0045123</t>
  </si>
  <si>
    <t>0053922</t>
  </si>
  <si>
    <t>CIPHIN PRO INFUSIONE 200 MG/100 ML</t>
  </si>
  <si>
    <t>0058092</t>
  </si>
  <si>
    <t>CEFAZOLIN SANDOZ 1 G</t>
  </si>
  <si>
    <t>HAEMOCOMPLETTAN P</t>
  </si>
  <si>
    <t>0065989</t>
  </si>
  <si>
    <t>MYCOMAX INF</t>
  </si>
  <si>
    <t>0066137</t>
  </si>
  <si>
    <t>0072972</t>
  </si>
  <si>
    <t>0072973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</si>
  <si>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</si>
  <si>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</si>
  <si>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</si>
  <si>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</si>
  <si>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</si>
  <si>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</si>
  <si>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</si>
  <si>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</si>
  <si>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</si>
  <si>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</si>
  <si>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</si>
  <si>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0091148</t>
  </si>
  <si>
    <t>0092206</t>
  </si>
  <si>
    <t>AUGMENTIN 600 MG</t>
  </si>
  <si>
    <t>0092290</t>
  </si>
  <si>
    <t>EDICIN 1 G</t>
  </si>
  <si>
    <t>0093649</t>
  </si>
  <si>
    <t>ACTILYSE</t>
  </si>
  <si>
    <t>0094155</t>
  </si>
  <si>
    <t>0096414</t>
  </si>
  <si>
    <t>0127516</t>
  </si>
  <si>
    <t>0131654</t>
  </si>
  <si>
    <t>CEFTAZIDIM KABI 1 G</t>
  </si>
  <si>
    <t>0131656</t>
  </si>
  <si>
    <t>CEFTAZIDIM KABI 2 G</t>
  </si>
  <si>
    <t>0137499</t>
  </si>
  <si>
    <t>KLACID I.V.</t>
  </si>
  <si>
    <t>0141838</t>
  </si>
  <si>
    <t>AMIKACIN B.BRAUN 10 MG/ML</t>
  </si>
  <si>
    <t>0142077</t>
  </si>
  <si>
    <t>TIENAM 500 MG/500 MG I.V.</t>
  </si>
  <si>
    <t>0150726</t>
  </si>
  <si>
    <t>0156258</t>
  </si>
  <si>
    <t>VANCOMYCIN KABI 500 MG</t>
  </si>
  <si>
    <t>0162180</t>
  </si>
  <si>
    <t>0162187</t>
  </si>
  <si>
    <t>0164350</t>
  </si>
  <si>
    <t>TAZOCIN 4 G/0,5 G</t>
  </si>
  <si>
    <t>0164401</t>
  </si>
  <si>
    <t>0134595</t>
  </si>
  <si>
    <t>MEDOCLAV 1000 MG/200 MG</t>
  </si>
  <si>
    <t>0149384</t>
  </si>
  <si>
    <t>0151460</t>
  </si>
  <si>
    <t>0129836</t>
  </si>
  <si>
    <t>CLINDAMYCIN KABI 150 MG/ML</t>
  </si>
  <si>
    <t>0166265</t>
  </si>
  <si>
    <t>0182993</t>
  </si>
  <si>
    <t>VANCOMYCIN HIKMA 1000 MG PRÁŠEK PRO KONCENTRÁT PRO</t>
  </si>
  <si>
    <t>0183926</t>
  </si>
  <si>
    <t>0064630</t>
  </si>
  <si>
    <t>KLIMICIN</t>
  </si>
  <si>
    <t>0183812</t>
  </si>
  <si>
    <t>ARCHIFAR 500 MG</t>
  </si>
  <si>
    <t>0183817</t>
  </si>
  <si>
    <t>2</t>
  </si>
  <si>
    <t>0007905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</si>
  <si>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</si>
  <si>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</si>
  <si>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</si>
  <si>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</si>
  <si>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</si>
  <si>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</si>
  <si>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</si>
  <si>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</si>
  <si>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</si>
  <si>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</si>
  <si>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</si>
  <si>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</si>
  <si>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0027930</t>
  </si>
  <si>
    <t>STENT PERIFERNÍ URETERÁLNÍ WHITE STAR INTRAOPERATI</t>
  </si>
  <si>
    <t>0030617</t>
  </si>
  <si>
    <t>STAPLER KOŽNÍ ROYAL - 35W</t>
  </si>
  <si>
    <t>0030647</t>
  </si>
  <si>
    <t>SÍŤKA SURGIPRO MESH</t>
  </si>
  <si>
    <t>0030648</t>
  </si>
  <si>
    <t>0037138</t>
  </si>
  <si>
    <t>PROTÉZA GORE-TEX CÉVNÍ - PRUŽNÁ TENKOSTĚNNÁ</t>
  </si>
  <si>
    <t>0037139</t>
  </si>
  <si>
    <t>0037145</t>
  </si>
  <si>
    <t>0037174</t>
  </si>
  <si>
    <t>PROTÉZA GORE-TEX CÉVNÍ - PRUŽNÁ TENK.S ODSTR.KROUŽ</t>
  </si>
  <si>
    <t>0037180</t>
  </si>
  <si>
    <t>0038482</t>
  </si>
  <si>
    <t>DRÁT VODÍCÍ GUIDE WIRE M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</si>
  <si>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</si>
  <si>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</si>
  <si>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</si>
  <si>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</si>
  <si>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</si>
  <si>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</si>
  <si>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</si>
  <si>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</si>
  <si>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0051735</t>
  </si>
  <si>
    <t>SHUNT KAROTICKÝ PŘÍMÝ</t>
  </si>
  <si>
    <t>0052832</t>
  </si>
  <si>
    <t>STENT PERIFERNÍ URETERÁLNÍ OPTIPUR,POLYURETAN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</si>
  <si>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</si>
  <si>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</si>
  <si>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</si>
  <si>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</si>
  <si>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</si>
  <si>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</si>
  <si>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</si>
  <si>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</si>
  <si>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</si>
  <si>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</si>
  <si>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</si>
  <si>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</si>
  <si>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</si>
  <si>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</si>
  <si>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0056294</t>
  </si>
  <si>
    <t>KATETR BALONKOVÝ FOGARTY 120807F</t>
  </si>
  <si>
    <t>0056299</t>
  </si>
  <si>
    <t>KATETR BALONKOVÝ FOGARTY TRU-LUMEN 12TLW803F</t>
  </si>
  <si>
    <t>0056300</t>
  </si>
  <si>
    <t>KATETR BALONKOVÝ FOGARTY TRU-LUMEN 12TLW804F</t>
  </si>
  <si>
    <t>0056301</t>
  </si>
  <si>
    <t>KATETR BALONKOVÝ FOGARTY TRU-LUMEN 12TLW805F</t>
  </si>
  <si>
    <t>0056302</t>
  </si>
  <si>
    <t>KATETR BALONKOVÝ FOGARTY TRU-LUMEN 12TLW806F</t>
  </si>
  <si>
    <t>0056303</t>
  </si>
  <si>
    <t>KATETR BALONKOVÝ FOGARTY TRU-LUMEN 12TLW807F</t>
  </si>
  <si>
    <t>0056304</t>
  </si>
  <si>
    <t>KATETR BALONKOVÝ FOGARTY 620403F</t>
  </si>
  <si>
    <t>0056305</t>
  </si>
  <si>
    <t>KATETR BALONKOVÝ FOGARTY 620404F</t>
  </si>
  <si>
    <t>0056306</t>
  </si>
  <si>
    <t>KATETR BALONKOVÝ FOGARTY 620405F</t>
  </si>
  <si>
    <t>0056307</t>
  </si>
  <si>
    <t>KATETR BALONKOVÝ FOGARTY 62080814F</t>
  </si>
  <si>
    <t>0056308</t>
  </si>
  <si>
    <t>KATETR BALONKOVÝ FOGARTY 62080822F</t>
  </si>
  <si>
    <t>0056309</t>
  </si>
  <si>
    <t>KATETR FOGARTY 140806</t>
  </si>
  <si>
    <t>0056310</t>
  </si>
  <si>
    <t>KATETR FOGARTY 140808</t>
  </si>
  <si>
    <t>0056311</t>
  </si>
  <si>
    <t>KATETR FOGARTY 1408010</t>
  </si>
  <si>
    <t>0056312</t>
  </si>
  <si>
    <t>KATETR FOGARTY 160245F</t>
  </si>
  <si>
    <t>0056313</t>
  </si>
  <si>
    <t>KATETR FOGARTY 160246F</t>
  </si>
  <si>
    <t>0057937</t>
  </si>
  <si>
    <t>ZÁPLATA KARDIOVASKULÁRNÍ GORE-TEX 0,5MM</t>
  </si>
  <si>
    <t>0057941</t>
  </si>
  <si>
    <t>STENTGRAFT PERIFERNÍ GORE-TEX,SAMOEXPANDIBILNÍ,NIT</t>
  </si>
  <si>
    <t>0057952</t>
  </si>
  <si>
    <t>STENTGRAFT PERIFERNÍ - GORE-TEX GORE EXCLUDER; SAM</t>
  </si>
  <si>
    <t>0057953</t>
  </si>
  <si>
    <t>0082000</t>
  </si>
  <si>
    <t>NPWT-V.A.C. GRANUFOAM (PU PĚNA) VELIKOST M</t>
  </si>
  <si>
    <t>0082001</t>
  </si>
  <si>
    <t>NPWT-V.A.C. GRANUFOAM (PU PĚNA) VELIKOST L</t>
  </si>
  <si>
    <t>0141868</t>
  </si>
  <si>
    <t>STENTGRAFT PERIFERNÍ,SAMOEXPANDIBILNÍ,NITINOL,POTA</t>
  </si>
  <si>
    <t>0141870</t>
  </si>
  <si>
    <t>STENTGRAFT PERIFERNÍ,SAMOEXPNADIBILNÍ,NITINOL,POTA</t>
  </si>
  <si>
    <t>0192753</t>
  </si>
  <si>
    <t>KATETR PRO DLOUHODOBOU HEMODIALÝZU KFLOW EPIC HAEM</t>
  </si>
  <si>
    <t>0141869</t>
  </si>
  <si>
    <t>STENTGRAFT PERIFERNÍ VASKULÁRNÍ - HEMOBAHN-GORE VI</t>
  </si>
  <si>
    <t>0013054</t>
  </si>
  <si>
    <t>STAPLER KOŽNÍ, 35 NEREZ.OCEL. NÁPLNÍ PMW35,PMR35</t>
  </si>
  <si>
    <t>0048652</t>
  </si>
  <si>
    <t>PROSTŘEDEK HEMOSTATICKÝ SURGICEL  1902GB, 1902EE</t>
  </si>
  <si>
    <t>PROSTŘEDEK HEMOSTATICKÝ - SURGICEL</t>
  </si>
  <si>
    <t>0048653</t>
  </si>
  <si>
    <t>PROSTŘEDEK HEMOSTATICKÝ SURGICEL  1903GB, 1903EE</t>
  </si>
  <si>
    <t>0092364</t>
  </si>
  <si>
    <t>PROTÉZA CÉVNÍ RAPIDAX,DÉL.30CM,KANYL.SEGMENT 20CM</t>
  </si>
  <si>
    <t>0092363</t>
  </si>
  <si>
    <t>PROTÉZA CÉVNÍ RAPIDAX,DÉL.25CM,KANYL.SEGMENT 15CM</t>
  </si>
  <si>
    <t>0058382</t>
  </si>
  <si>
    <t>SYMPATEKTOMIE JEDNOSTRANNÁ HRUDNÍ DRG 90829</t>
  </si>
  <si>
    <t>0055982</t>
  </si>
  <si>
    <t>PROTÉZA GORE-TEX CÉVNÍ TENKOSTĚNNÁ PRUŽNÁ S ODST.K</t>
  </si>
  <si>
    <t>0092365</t>
  </si>
  <si>
    <t>PROTÉZA CÉVNÍ RAPIDAX,DÉL.35CM,KANYL.SEGMENT 25CM</t>
  </si>
  <si>
    <t>0046895</t>
  </si>
  <si>
    <t>PROTÉZA CÉVNÍ GELSOFT PLUS DÉLKA 25 CM</t>
  </si>
  <si>
    <t>0082142</t>
  </si>
  <si>
    <t>NPWT-RENASYS F PŘEVAZOVÝ SET STŘEDNÍ M</t>
  </si>
  <si>
    <t>0141871</t>
  </si>
  <si>
    <t>STENTGRAFT FERIFERNÍ,SAMOEXPANDIBILNÍ,NITINOL,POTA</t>
  </si>
  <si>
    <t>0092362</t>
  </si>
  <si>
    <t>PROTÉZA CÉVNÍ RAPIDAX,DÉL.20CM,KANYL.SEGMENT 10CM</t>
  </si>
  <si>
    <t>0130109</t>
  </si>
  <si>
    <t>KATETR PERM. HEMODIALYZ. DVOUCESTNÝ,TITAN HD ROVNÝ</t>
  </si>
  <si>
    <t>0046893</t>
  </si>
  <si>
    <t>PROTÉZA CÉVNÍ GELSOFT PLUS DÉLKA 30 CM</t>
  </si>
  <si>
    <t>0192744</t>
  </si>
  <si>
    <t>KATETR PRO KRÁTKODOBOU HEMODIALÝZU KFLOW EPIC TEMP</t>
  </si>
  <si>
    <t>0048654</t>
  </si>
  <si>
    <t>PROSTŘEDEK HEMOSTATICKÝ SURGICEL  1906GB,1906EE</t>
  </si>
  <si>
    <t>0082143</t>
  </si>
  <si>
    <t>NPWT-RENASYS F PŘEVAZOVÝ SET VELKÝ L</t>
  </si>
  <si>
    <t>0151664</t>
  </si>
  <si>
    <t>PROSTŘEDEK HEMOSTATICKÝ - TRAUMACEL TAF</t>
  </si>
  <si>
    <t>0047706</t>
  </si>
  <si>
    <t>KATETR PERMANENTNÍ HEMODIALYZAČNÍ DVOUCESTNÝ KIT</t>
  </si>
  <si>
    <t>0192732</t>
  </si>
  <si>
    <t>0051466</t>
  </si>
  <si>
    <t>STENT PERIFERNÍ URETERÁLNÍ DOUBLE PIGTAIL, SET,POL</t>
  </si>
  <si>
    <t>0031745</t>
  </si>
  <si>
    <t>NÁHRADA KOLEN. KL., PODL.TIB.PLATA MEDIÁL.-KLÍNOVÁ</t>
  </si>
  <si>
    <t>0055962</t>
  </si>
  <si>
    <t>PROTÉZA GORE-TEX CÉVNÍ TENKOSTĚNNÁ PRUŽNÁ ST0507</t>
  </si>
  <si>
    <t>0046853</t>
  </si>
  <si>
    <t>PROTÉZA CÉVNÍ EQUI-FLO NESTL.,GELSEAL</t>
  </si>
  <si>
    <t>0055969</t>
  </si>
  <si>
    <t>PROTÉZA GORE-TEX CÉVNÍ TENKOSTĚNNÁ PRUŽNÁ ST0708</t>
  </si>
  <si>
    <t>0051375</t>
  </si>
  <si>
    <t>KATETR URETERÁLNÍ PIGTAIL,SET U-025</t>
  </si>
  <si>
    <t>0037273</t>
  </si>
  <si>
    <t>PROTÉZA GORE-TEX CÉVNÍ - PRUŽNÁ BIFURKAČNÍ</t>
  </si>
  <si>
    <t>0192767</t>
  </si>
  <si>
    <t>KATETR PRO DLOUHODOBOU HEMODIALÝZU KFLOW EPIC SPLI</t>
  </si>
  <si>
    <t>0056297</t>
  </si>
  <si>
    <t>KATETR BALONKOVÝ FOGARTY TRU-LUMEN 12TLW405F</t>
  </si>
  <si>
    <t>0192754</t>
  </si>
  <si>
    <t>0192758</t>
  </si>
  <si>
    <t>0037235</t>
  </si>
  <si>
    <t>PROTÉZA GORE-TEX CÉVNÍ - PRUŽNÁ STANDART S KROUŽKY</t>
  </si>
  <si>
    <t>09227</t>
  </si>
  <si>
    <t>I. V. APLIKACE KRVE NEBO KREVNÍCH DERIVÁTŮ</t>
  </si>
  <si>
    <t>11506</t>
  </si>
  <si>
    <t>PLNOHODNOTNÁ PARENTERÁLNÍ VÝŽIVA</t>
  </si>
  <si>
    <t>32510</t>
  </si>
  <si>
    <t>ZAVEDENÍ DLOUHODOBÉ KANYLACE CENTRÁLNÍHO ŽILNÍHO S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</si>
  <si>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</si>
  <si>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</si>
  <si>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</si>
  <si>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</si>
  <si>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</si>
  <si>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</si>
  <si>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</si>
  <si>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</si>
  <si>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</si>
  <si>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</si>
  <si>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51819</t>
  </si>
  <si>
    <t>OŠETŘENÍ A OBVAZ ROZSÁHLÉ RÁNY V CELKOVÉ ANESTEZII</t>
  </si>
  <si>
    <t>56324</t>
  </si>
  <si>
    <t>DEKOMPRESE OSTATNÍCH VELKÝCH A STŘEDNÍCH NERVŮ</t>
  </si>
  <si>
    <t>71747</t>
  </si>
  <si>
    <t>ČÁSTEČNÁ EXSTIRPACE KRČNÍCH UZLIN</t>
  </si>
  <si>
    <t>71751</t>
  </si>
  <si>
    <t>EXENTERACE KRČNÍCH UZLIN JEDNOSTRANNÁ</t>
  </si>
  <si>
    <t>76479</t>
  </si>
  <si>
    <t>NEFREKTOMIE TRANSPERITONEÁLNÍ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</si>
  <si>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</si>
  <si>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</si>
  <si>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</si>
  <si>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</si>
  <si>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</si>
  <si>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</si>
  <si>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99981</t>
  </si>
  <si>
    <t xml:space="preserve">(VZP) PACIENT HOSPITALIZOVANÝ V LŮŽKOVÉM ZAŘÍZENÍ </t>
  </si>
  <si>
    <t>07422</t>
  </si>
  <si>
    <t>(VZP) EMBOLECTOMIE A. FEMORALIS COMMUNIS</t>
  </si>
  <si>
    <t>07425</t>
  </si>
  <si>
    <t>(VZP) EMBOLECTOMIE A. POPLITEA PROXIMALIS</t>
  </si>
  <si>
    <t>07526</t>
  </si>
  <si>
    <t>(VZP) EXTIRPACE ANEURYZMATU SHUNTU</t>
  </si>
  <si>
    <t>07531</t>
  </si>
  <si>
    <t>(VZP) ARTERIOGRAFIE PEROPERAČNÍ</t>
  </si>
  <si>
    <t>07545</t>
  </si>
  <si>
    <t>(DRG) DRUHÁ A DALŠÍ REOPERACE</t>
  </si>
  <si>
    <t>07527</t>
  </si>
  <si>
    <t>(VZP) JINÝ VÝKON NA SHUNTU</t>
  </si>
  <si>
    <t>07520</t>
  </si>
  <si>
    <t>(VZP) VYTVOŘENÍ A-V SHUNTU - PRIMOOPERACE</t>
  </si>
  <si>
    <t>07350</t>
  </si>
  <si>
    <t>(VZP) ENDARTERECTOMIE BŘIŠNÍ AORTY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</si>
  <si>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</si>
  <si>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</si>
  <si>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</si>
  <si>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</si>
  <si>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</si>
  <si>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</si>
  <si>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</si>
  <si>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</si>
  <si>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07287</t>
  </si>
  <si>
    <t>(VZP) ENDARTERECTOMIE A. CAROTIS S PROTETICKOU PLA</t>
  </si>
  <si>
    <t>07496</t>
  </si>
  <si>
    <t>(VZP) RADIOFREKVENČNÍ ABLACE NA POVRCHNÍCH ŽILÁCH</t>
  </si>
  <si>
    <t>07416</t>
  </si>
  <si>
    <t>(VZP) JINÉ REKONSTRUKCE V OBLASTI STEHNA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</si>
  <si>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</si>
  <si>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</si>
  <si>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</si>
  <si>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</si>
  <si>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</si>
  <si>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</si>
  <si>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</si>
  <si>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</si>
  <si>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</si>
  <si>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</si>
  <si>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07390</t>
  </si>
  <si>
    <t>(VZP) EMBOLECTOMIE A.ILIACA</t>
  </si>
  <si>
    <t>07540</t>
  </si>
  <si>
    <t>(VZP) CHIRURGICKÁ HRUDNÍ SYMPATECTOMIE</t>
  </si>
  <si>
    <t>07542</t>
  </si>
  <si>
    <t>(VZP) CÉVNÍ VÝKON JINDE NEZAŘAZENÝ</t>
  </si>
  <si>
    <t>07571</t>
  </si>
  <si>
    <t>(DRG) POOPERAČNÍ REVIZE PRO KRVÁCENÍ, INFEKCI NEBO</t>
  </si>
  <si>
    <t>07421</t>
  </si>
  <si>
    <t>(VZP) TROMBECTOMIE BYPASSU VE FEMORÁLNÍ OBLASTI</t>
  </si>
  <si>
    <t>07491</t>
  </si>
  <si>
    <t>(VZP) EXTIRPACE VARIXŮ BEZ STRIPPINGU OBOUSTRANNÁ</t>
  </si>
  <si>
    <t>07547</t>
  </si>
  <si>
    <t>(DRG) MINITORAKOTOMIE NEBO MINILAPAROTOMIE</t>
  </si>
  <si>
    <t>07490</t>
  </si>
  <si>
    <t>(VZP) EXTIRPACE VARIXŮ BEZ STRIPPINGU JEDNOSTRANNÁ</t>
  </si>
  <si>
    <t>07481</t>
  </si>
  <si>
    <t>(VZP) IMPLANTACE STENTGRAFTU DO OBLASTI A. POPLITE</t>
  </si>
  <si>
    <t>07356</t>
  </si>
  <si>
    <t>(VZP) TROMBECTOMIE BYPASSU BŘIŠNÍ AORTY</t>
  </si>
  <si>
    <t>07351</t>
  </si>
  <si>
    <t>(VZP) TROMBECTOMIE BŘIŠNÍ AORTY</t>
  </si>
  <si>
    <t>07407</t>
  </si>
  <si>
    <t>(VZP) BYPASS FEMORO - POPLITEÁLNÍ DISTÁLNÍ PROTETI</t>
  </si>
  <si>
    <t>07495</t>
  </si>
  <si>
    <t>(VZP) CROSSECTOMIE V. SAPHENA PARVA JEDNOSTRANNÁ</t>
  </si>
  <si>
    <t>07335</t>
  </si>
  <si>
    <t>(VZP) BYPASS AORTO - ILICKÝ NEBO NÁHRADA OBOUSTRAN</t>
  </si>
  <si>
    <t>07322</t>
  </si>
  <si>
    <t>(VZP) REVIZE TEPEN HORNÍCH KONČETIN PRO  KRVÁCENÍ</t>
  </si>
  <si>
    <t>07397</t>
  </si>
  <si>
    <t xml:space="preserve">(VZP) ZAVEDENÍ TUBULÁRNÍHO STENTGRAFTU DO PÁNEVNÍ </t>
  </si>
  <si>
    <t>09567</t>
  </si>
  <si>
    <t>(VZP) ZÁKROK NA LEVÉ STRANĚ</t>
  </si>
  <si>
    <t>07285</t>
  </si>
  <si>
    <t>(VZP) ENDARTERECTOMIE A. CAROTIS INTERNA EVERSNÍ</t>
  </si>
  <si>
    <t>07391</t>
  </si>
  <si>
    <t>(VZP) NEPŘÍMÁ EMBOLECTOMIE A. ILIACA CESTOU A. FEM</t>
  </si>
  <si>
    <t>07420</t>
  </si>
  <si>
    <t>(VZP) ČÁSTEČNÉ ODSTRANĚNÍ PROTETICKÉHO MATERIÁLU V</t>
  </si>
  <si>
    <t>07300</t>
  </si>
  <si>
    <t>(VZP) REVIZE A. CAROTIS PRO  KRVÁCENÍ</t>
  </si>
  <si>
    <t>07487</t>
  </si>
  <si>
    <t>(VZP) JINÉ OPERACE V OBLASTI TEPEN BÉRCE A NOHY</t>
  </si>
  <si>
    <t>07401</t>
  </si>
  <si>
    <t>(VZP) REVIZE V OBLASTI PÁNEVNÍCH TEPEN PRO  KRVÁCE</t>
  </si>
  <si>
    <t>07516</t>
  </si>
  <si>
    <t>(VZP) ODBĚR A PŘÍPRAVA ŽILNÍHO ŠTĚPU Z HLUBOKÉ ŽÍL</t>
  </si>
  <si>
    <t>07286</t>
  </si>
  <si>
    <t>(VZP) ENDARTERECTOMIE A. CAROTIS EXTERNA</t>
  </si>
  <si>
    <t>07332</t>
  </si>
  <si>
    <t>(VZP) BYPASS AORTO - ILICKÝ NEBO NÁHRADA JEDNOSTRA</t>
  </si>
  <si>
    <t>07486</t>
  </si>
  <si>
    <t>(VZP) REVIZE BÉRCOVÝCH TEPEN PRO INOPERABILNÍ NÁLE</t>
  </si>
  <si>
    <t>07525</t>
  </si>
  <si>
    <t>(VZP) KOMPLETNÍ ODSTRANĚNÍ PROTETICKÉHO A-V SHUNTU</t>
  </si>
  <si>
    <t>07320</t>
  </si>
  <si>
    <t>(VZP) BYPASS NEBO NÁHRADA TEPEN HORNÍCH KONČETIN A</t>
  </si>
  <si>
    <t>07361</t>
  </si>
  <si>
    <t>(VZP) ZAVEDENÍ TUBULÁRNÍHO STENTGRAFTU DO BŘIŠNÍ A</t>
  </si>
  <si>
    <t>07376</t>
  </si>
  <si>
    <t>(VZP) BYPASS NEBO NÁHRADA ILIKO - ILICKÁ PROTETICK</t>
  </si>
  <si>
    <t>07345</t>
  </si>
  <si>
    <t>(VZP) REKONSTRUKCE AORTORENÁLNÍ  JEDNOSTRANNÁ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</si>
  <si>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</si>
  <si>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</si>
  <si>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</si>
  <si>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</si>
  <si>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</si>
  <si>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</si>
  <si>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54810</t>
  </si>
  <si>
    <t>PEROPERAČNÍ ANGIOGRAFIE</t>
  </si>
  <si>
    <t>99999</t>
  </si>
  <si>
    <t>Nespecifikovany vykon</t>
  </si>
  <si>
    <t>54190</t>
  </si>
  <si>
    <t>OSTATNÍ REKONSTRUKCE TEPEN A BY-PASSY</t>
  </si>
  <si>
    <t>51111</t>
  </si>
  <si>
    <t>OPERACE CYSTY NEBO HEMANGIOMU NEBO LIPOMU NEBO PIL</t>
  </si>
  <si>
    <t>07379</t>
  </si>
  <si>
    <t>(VZP) BYPASS NEBO NÁHRADA ILIKO - FEMORÁLNÍ PROTET</t>
  </si>
  <si>
    <t>00632</t>
  </si>
  <si>
    <t>OD TYPU 32 - PRO NEMOCNICE TYPU 3, (KATEGORIE 6)</t>
  </si>
  <si>
    <t>51711</t>
  </si>
  <si>
    <t>VÝKON LAPAROSKOPICKÝ A TORAKOSKOPICKÝ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</si>
  <si>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</si>
  <si>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</si>
  <si>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</si>
  <si>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</si>
  <si>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</si>
  <si>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</si>
  <si>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</si>
  <si>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</si>
  <si>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</si>
  <si>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</si>
  <si>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</si>
  <si>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</si>
  <si>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</si>
  <si>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51125</t>
  </si>
  <si>
    <t>TYREOIDEKTOMIE TOTÁLNÍ NEBO OBOUSTRANNÁ SUBTOTÁLNÍ</t>
  </si>
  <si>
    <t>57215</t>
  </si>
  <si>
    <t>RESEKCE HRUDNÍ STĚNY</t>
  </si>
  <si>
    <t>07363</t>
  </si>
  <si>
    <t xml:space="preserve">(VZP) ZAVEDENÍ BIFURKAČNÍHO STENTGRAFTU DO BŘIŠNÍ </t>
  </si>
  <si>
    <t>07284</t>
  </si>
  <si>
    <t>(VZP) ENDARTERECTOMIE A. CAROTIS INTERNA PŘÍMÁ S P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</si>
  <si>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</si>
  <si>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</si>
  <si>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</si>
  <si>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</si>
  <si>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</si>
  <si>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</si>
  <si>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07423</t>
  </si>
  <si>
    <t>(VZP) EMBOLECTOMIE A. FEMORALIS PROFUNDA</t>
  </si>
  <si>
    <t>07494</t>
  </si>
  <si>
    <t>(VZP) STRIPPING V. SAPHNENA PARVA JEDNOSTRANNÝ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</si>
  <si>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</si>
  <si>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</si>
  <si>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</si>
  <si>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</si>
  <si>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</si>
  <si>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</si>
  <si>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</si>
  <si>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</si>
  <si>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</si>
  <si>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</si>
  <si>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</si>
  <si>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</si>
  <si>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07408</t>
  </si>
  <si>
    <t>(VZP) BYPASS FEMORO - POPLITEÁLNÍ DISTÁLNÍ AUTOLOG</t>
  </si>
  <si>
    <t>07553</t>
  </si>
  <si>
    <t>(DRG) OPERAČNÍ VÝKON S MIMOTĚLNÍM OBĚHEM, CENTRÁLN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</si>
  <si>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</si>
  <si>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</si>
  <si>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</si>
  <si>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</si>
  <si>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</si>
  <si>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</si>
  <si>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</si>
  <si>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(VZP) STRIPPING V. SAPHENA MAGNA JEDNOSTRANNÝ</t>
  </si>
  <si>
    <t>07492</t>
  </si>
  <si>
    <t>(VZP) OPERACE SPOJEK</t>
  </si>
  <si>
    <t>07524</t>
  </si>
  <si>
    <t>(VZP) ZRUŠENÍ A-V SHUNTU</t>
  </si>
  <si>
    <t>54170</t>
  </si>
  <si>
    <t>PROFUNDOPLASTIKA</t>
  </si>
  <si>
    <t>07519</t>
  </si>
  <si>
    <t>(VZP) JINÉ OPERACE NA ŽILNÍM SYSTÉMU</t>
  </si>
  <si>
    <t>07382</t>
  </si>
  <si>
    <t>(VZP) BYPASS ILIKO - PROFUNDÁLNÍ PROTETICKÝ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</si>
  <si>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</si>
  <si>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</si>
  <si>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</si>
  <si>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</si>
  <si>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</si>
  <si>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</si>
  <si>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07404</t>
  </si>
  <si>
    <t>(VZP) BYPASS FEMORO - POPLITEÁLNÍ PROXIMÁLNÍ PROTE</t>
  </si>
  <si>
    <t>76499</t>
  </si>
  <si>
    <t>TRANSPLANTACE LEDVINY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</si>
  <si>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</si>
  <si>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</si>
  <si>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</si>
  <si>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</si>
  <si>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</si>
  <si>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</si>
  <si>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07493</t>
  </si>
  <si>
    <t>(VZP) CROSSECTOMIE V. SAPHENA MAGNA JEDNOSTRANNÁ</t>
  </si>
  <si>
    <t>54850</t>
  </si>
  <si>
    <t>CHIRURGICKÉ ŘEŠENÍ INFEKCE  CÉVNÍ PROTÉZY V AORTOF</t>
  </si>
  <si>
    <t>09569</t>
  </si>
  <si>
    <t>(VZP) ZÁKROK NA PRAVÉ STRANĚ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</si>
  <si>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</si>
  <si>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</si>
  <si>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</si>
  <si>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</si>
  <si>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</si>
  <si>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</si>
  <si>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07548</t>
  </si>
  <si>
    <t>(DRG) LAPAROSKOPICKÝ NEBO TORAKOSKOPICKÝ PŘÍSTUP</t>
  </si>
  <si>
    <t>07515</t>
  </si>
  <si>
    <t>66915</t>
  </si>
  <si>
    <t>DEKOMPRESE FASCIÁLNÍHO LOŽE</t>
  </si>
  <si>
    <t>07388</t>
  </si>
  <si>
    <t>(VZP) ENDARTERECTOMIE  A.ILIACA</t>
  </si>
  <si>
    <t>07409</t>
  </si>
  <si>
    <t>(VZP) BYPASS FEMORO - POPLITEÁLNÍ DISTÁLNÍ ALLOGEN</t>
  </si>
  <si>
    <t>07393</t>
  </si>
  <si>
    <t>(VZP) TROMBECTOMIE BYPASSU PÁNEVNÍ TEPNY</t>
  </si>
  <si>
    <t>56332</t>
  </si>
  <si>
    <t>SYMPATEKTOMIE JEDNOSTRANNÁ HRUDNÍ</t>
  </si>
  <si>
    <t>90829</t>
  </si>
  <si>
    <t>(DRG) SYMPATEKTOMIE JEDNOSTRANNÁ HRUDNÍ THORAKOSKO</t>
  </si>
  <si>
    <t>07472</t>
  </si>
  <si>
    <t>(VZP) TROMBECTOMIE BYPASSU V OBLASTI BÉRCE</t>
  </si>
  <si>
    <t>07489</t>
  </si>
  <si>
    <t>(VZP) STRIPPING V. SAPHENA MAGNA OBOUSTRANNÝ</t>
  </si>
  <si>
    <t>07354</t>
  </si>
  <si>
    <t xml:space="preserve">(VZP) KOMPLETNÍ ODSTRANĚNÍ PROTETICKÉHO MATERIÁLU </t>
  </si>
  <si>
    <t>07364</t>
  </si>
  <si>
    <t>(VZP) ZAVEDENÍ STENTGRAFTU DO BŘIŠNÍ AORTY S VISCE</t>
  </si>
  <si>
    <t>90783</t>
  </si>
  <si>
    <t>(DRG) LAPAROSKOPICKY NEBO THORAKOSKOPICKY LÝZE ADH</t>
  </si>
  <si>
    <t>07428</t>
  </si>
  <si>
    <t>(VZP) REVIZE V OBLASTI STEHNA PRO  KRVÁCENÍ</t>
  </si>
  <si>
    <t>07405</t>
  </si>
  <si>
    <t>(VZP) BYPASS FEMORO - POPLITEÁLNÍ PROXIMÁLNÍ AUTOL</t>
  </si>
  <si>
    <t>07294</t>
  </si>
  <si>
    <t>(VZP) NÁHRADA A. CAROTIS INTERNA PROTETICKÁ</t>
  </si>
  <si>
    <t>07329</t>
  </si>
  <si>
    <t>(VZP) NÁHRADA AORTO - AORTÁLNÍ PROTETICKÁ</t>
  </si>
  <si>
    <t>07529</t>
  </si>
  <si>
    <t>(VZP) BYPASS CROSS-OVER FEMORO - FEMORÁLNÍ</t>
  </si>
  <si>
    <t>07463</t>
  </si>
  <si>
    <t>(VZP) PLASTIKA A. POPLITEA A DISTÁLNÍCH TEPEN PROT</t>
  </si>
  <si>
    <t>07362</t>
  </si>
  <si>
    <t>(VZP) ZAVEDENÍ AORTO - UNIILIACKÉHO STENTGRAFTU DO</t>
  </si>
  <si>
    <t>07572</t>
  </si>
  <si>
    <t>(DRG) DRUHÁ A DALŠÍ POOPERAČNÍ REVIZE PRO KRVÁCENÍ</t>
  </si>
  <si>
    <t>07293</t>
  </si>
  <si>
    <t>(VZP) REKONSTRUKCE BIFURKACE A.CAROTIS.(KINKING)</t>
  </si>
  <si>
    <t>54130</t>
  </si>
  <si>
    <t>ANEURYSMA BŘIŠNÍ AORTY  INFRARENÁLNÍ NEBO ANEURYSM</t>
  </si>
  <si>
    <t>07414</t>
  </si>
  <si>
    <t>(VZP) PLASTIKA A. FEMORALIS A JEJÍCH VĚTVÍ AUTOLOG</t>
  </si>
  <si>
    <t>07419</t>
  </si>
  <si>
    <t>07347</t>
  </si>
  <si>
    <t>(VZP) REKONSTRUKCE AORTO - MESENTERICKÁ</t>
  </si>
  <si>
    <t>07375</t>
  </si>
  <si>
    <t>(VZP) JINÉ OPERACE NA BŘIŠNÍ AORTĚ</t>
  </si>
  <si>
    <t>07392</t>
  </si>
  <si>
    <t>(VZP) NEPŘÍMÁ  TROMBECTOMIE A.ILIACA CESTOU A. FEM</t>
  </si>
  <si>
    <t>07541</t>
  </si>
  <si>
    <t>(VZP) CHIRURGICKÁ LUMBÁLNÍ SYMPATECTOMIE</t>
  </si>
  <si>
    <t>07484</t>
  </si>
  <si>
    <t>(VZP) REVIZE V OBLASTI BÉRCE PRO KRVÁCENÍ</t>
  </si>
  <si>
    <t>07453</t>
  </si>
  <si>
    <t>(VZP) BYPASS POPLITEO - FIBULÁRNÍ PROTETICKÝ</t>
  </si>
  <si>
    <t>07429</t>
  </si>
  <si>
    <t>(VZP) REVIZE TEPEN STEHNA PRO INOPERABILNÍ NÁLEZ</t>
  </si>
  <si>
    <t>07403</t>
  </si>
  <si>
    <t>(VZP) JINÁ OPERACE NA PÁNEVNÍCH TEPNÁCH</t>
  </si>
  <si>
    <t>07534</t>
  </si>
  <si>
    <t>(VZP) TROMBOLÝZA PEROPERAČNÍ</t>
  </si>
  <si>
    <t>07358</t>
  </si>
  <si>
    <t>(VZP) EMBOLECTOMIE BŘIŠNÍ AORTY A JEJÍ BIFURKACE N</t>
  </si>
  <si>
    <t>07448</t>
  </si>
  <si>
    <t xml:space="preserve">(VZP) BYPASS POPLITEO - TIBIÁLNÍ PŘEDNÍ AUTOLOGNÍ </t>
  </si>
  <si>
    <t>07319</t>
  </si>
  <si>
    <t>(VZP) BYPASS NEBO NÁHRADA TEPEN HORNÍCH KONČETIN P</t>
  </si>
  <si>
    <t>07569</t>
  </si>
  <si>
    <t>(VZP) BYPASS NEBO NÁHRADA POPLITEO - POPLITEÁLNÍ A</t>
  </si>
  <si>
    <t>07464</t>
  </si>
  <si>
    <t>(VZP) PLASTIKA A. POPLITEA A DISTÁLNÍCH TEPEN AUTO</t>
  </si>
  <si>
    <t>07568</t>
  </si>
  <si>
    <t>(VZP) BYPASS NEBO NÁHRADA POPLITEO - POPLITEÁLNÍ P</t>
  </si>
  <si>
    <t>07302</t>
  </si>
  <si>
    <t>(VZP) JINÉ OPERACE V  ÚSEKU A. CAROTIS</t>
  </si>
  <si>
    <t>07535</t>
  </si>
  <si>
    <t>(VZP) JINÝ ENDOVASKULÁRNÍ UZÁVĚR TEPNY PEROPERAČNÍ</t>
  </si>
  <si>
    <t>07444</t>
  </si>
  <si>
    <t>(VZP)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</si>
  <si>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</si>
  <si>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</si>
  <si>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</si>
  <si>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</si>
  <si>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</si>
  <si>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</si>
  <si>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07398</t>
  </si>
  <si>
    <t>(VZP) ZAVEDENÍ VĚTVENÉHO STENTGRAFTU DO PÁNEVNÍ TE</t>
  </si>
  <si>
    <t>07415</t>
  </si>
  <si>
    <t>(VZP) PLASTIKA A. FEMORALIS A JEJÍCH VĚTVÍ ALLOGEN</t>
  </si>
  <si>
    <t>07454</t>
  </si>
  <si>
    <t>(VZP) BYPASS POPLITEO - FIBULÁRNÍ AUTOLOGNÍ CÉVOU</t>
  </si>
  <si>
    <t>07406</t>
  </si>
  <si>
    <t>(VZP) BYPASS FEMORO - POPLITEÁLNÍ PROXIMÁLNÍ ALLOG</t>
  </si>
  <si>
    <t>07470</t>
  </si>
  <si>
    <t>07530</t>
  </si>
  <si>
    <t xml:space="preserve">(VZP) JINÉ EXTRA - ANATOMICKÉ REKONSTRUKCE (KROMĚ </t>
  </si>
  <si>
    <t>07346</t>
  </si>
  <si>
    <t>(VZP) REKONSTRUKCE AORTORENÁLNÍ OBOUSTRANNÁ</t>
  </si>
  <si>
    <t>07359</t>
  </si>
  <si>
    <t>(VZP) UZÁVĚR AORTO - DUODENÁLNÍ PÍŠTĚLE</t>
  </si>
  <si>
    <t>07443</t>
  </si>
  <si>
    <t>(VZP) BYPASS FEMORO - CRURÁLNÍ VĚTVENÝ KOMPOZITNÍ</t>
  </si>
  <si>
    <t>07344</t>
  </si>
  <si>
    <t>(VZP) JINÁ REKONSTRUKCE BŘIŠNÍ AORTY</t>
  </si>
  <si>
    <t>07456</t>
  </si>
  <si>
    <t>(VZP) BYPASS POPLITEO - CRURÁLNÍ VĚTVENÝ ŽILNÍ</t>
  </si>
  <si>
    <t>07440</t>
  </si>
  <si>
    <t>(VZP) BYPASS FEMORO - CRURÁLNÍ VĚTVENÝ PROTETICKÝ</t>
  </si>
  <si>
    <t>07338</t>
  </si>
  <si>
    <t>(VZP) BYPASS AORTO - FEMORÁLNÍ JEDNOSTRANNÝ PROTET</t>
  </si>
  <si>
    <t>07377</t>
  </si>
  <si>
    <t>(VZP) BYPASS NEBO NÁHRADA ILIKO - ILICKÁ AUTOLOGNÍ</t>
  </si>
  <si>
    <t>07327</t>
  </si>
  <si>
    <t>(VZP) RESEKCE KRČNÍHO ŽEBRA NEBO I. ŽEBRA PRO TOS</t>
  </si>
  <si>
    <t>07352</t>
  </si>
  <si>
    <t>(VZP) PLASTIKA BŘIŠNÍ AORTY (PO PŘEDCHOZÍM VÝKONU)</t>
  </si>
  <si>
    <t>07337</t>
  </si>
  <si>
    <t>07517</t>
  </si>
  <si>
    <t>(VZP) REVIZE ŽILNÍHO SYSTÉMU PRO  KRVÁCENÍ</t>
  </si>
  <si>
    <t>07467</t>
  </si>
  <si>
    <t>(VZP) ENDARTERECTOMIE A. POPLITEA A BÉRCOVÝCH TEPE</t>
  </si>
  <si>
    <t>07387</t>
  </si>
  <si>
    <t>(VZP) JINÉ REKONSTRUKCE V OBLASTI PÁNEVNÍCH TEPEN</t>
  </si>
  <si>
    <t>07357</t>
  </si>
  <si>
    <t>(VZP) EMBOLECTOMIE BŘIŠNÍ AORTY</t>
  </si>
  <si>
    <t>07441</t>
  </si>
  <si>
    <t>(VZP) BYPASS FEMORO - CRURÁLNÍ VĚTVENÝ AUTOLOGNÍ C</t>
  </si>
  <si>
    <t>07411</t>
  </si>
  <si>
    <t>(VZP) BYPASS FEMORO - PROFUNDÁLNÍ AUTOLOGNÍ CÉVOU</t>
  </si>
  <si>
    <t>07366</t>
  </si>
  <si>
    <t>(VZP) EXTENZE STENTGRAFTU V BŘIŠNÍ AORTĚ</t>
  </si>
  <si>
    <t>07556</t>
  </si>
  <si>
    <t>(DRG) LEVOSTRANNÝ BYPASS S POUŽITÍM SHUNTU</t>
  </si>
  <si>
    <t>51129</t>
  </si>
  <si>
    <t>TYREOIDEKTOMIE S NUTNOSTÍ STERNOTOMIE</t>
  </si>
  <si>
    <t>5T1</t>
  </si>
  <si>
    <t>0006480</t>
  </si>
  <si>
    <t>OCPLEX</t>
  </si>
  <si>
    <t>0016547</t>
  </si>
  <si>
    <t>0087199</t>
  </si>
  <si>
    <t>MAXIPIME 1 G</t>
  </si>
  <si>
    <t>0097000</t>
  </si>
  <si>
    <t>0112782</t>
  </si>
  <si>
    <t>GENTAMICIN B.BRAUN 3 MG/ML INFUZNÍ ROZTOK</t>
  </si>
  <si>
    <t>0151458</t>
  </si>
  <si>
    <t>0192353</t>
  </si>
  <si>
    <t>FLEXBUMIN 200 G/L</t>
  </si>
  <si>
    <t>Erytrocyty z odběru plné krve</t>
  </si>
  <si>
    <t>0107936</t>
  </si>
  <si>
    <t>STENTGRAFT PERIF. VASKUL. - GORE-TEX GORE VIABAHN;</t>
  </si>
  <si>
    <t>STENTGRAFT PERIF. VASKUL. - GORE-TEX GORE EXCLUDER</t>
  </si>
  <si>
    <t>0058401</t>
  </si>
  <si>
    <t>NEFREKTOMIE DRG 90866</t>
  </si>
  <si>
    <t>0034692</t>
  </si>
  <si>
    <t>KATETR HEMODIALYZAČNÍ 3 LUMEN CS-XXXXX..CS-XXXXX,X</t>
  </si>
  <si>
    <t>00658</t>
  </si>
  <si>
    <t>OD TYPU 58 - PRO NEMOCNICE TYPU 3, (KATEGORIE 6) -</t>
  </si>
  <si>
    <t>00657</t>
  </si>
  <si>
    <t>OD TYPU 57 - PRO NEMOCNICE TYPU 3, (KATEGORIE 6) -</t>
  </si>
  <si>
    <t>6F1</t>
  </si>
  <si>
    <t>53517</t>
  </si>
  <si>
    <t>SUTURA NEBO REINSERCE ŠLACHY FLEXORU RUKY A ZÁPĚST</t>
  </si>
  <si>
    <t>61169</t>
  </si>
  <si>
    <t>TRANSPOZICE MUSKULÁRNÍHO LALOKU</t>
  </si>
  <si>
    <t>7F6</t>
  </si>
  <si>
    <t>76363</t>
  </si>
  <si>
    <t xml:space="preserve">CYSTOTOMIE EV. CYSTOSTOMIE (EXTRAKCE KONKREMENTU, </t>
  </si>
  <si>
    <t>76529</t>
  </si>
  <si>
    <t>URETEROSKOPIE S TRIPSÍ KONKREMENTU NEBO EXTRAKCÍ V</t>
  </si>
  <si>
    <t>90866</t>
  </si>
  <si>
    <t>(DRG) NEFREKTOMIE LAPAROSKOPICKY</t>
  </si>
  <si>
    <t>76531</t>
  </si>
  <si>
    <t>CYSTOURETROSKOPIE</t>
  </si>
  <si>
    <t>76215</t>
  </si>
  <si>
    <t>KATETRIZACE URETERU, NEBO EXTRAKCE KONKREMENTU Z M</t>
  </si>
  <si>
    <t>76440</t>
  </si>
  <si>
    <t>ORCHIEKTOMIE RADIKÁLNÍ JEDNOSTRANNÁ</t>
  </si>
  <si>
    <t>76345</t>
  </si>
  <si>
    <t>REIMPLANTACE URETERU (UCNA)</t>
  </si>
  <si>
    <t>76355</t>
  </si>
  <si>
    <t>URETERO - URETEROSTOMIE JEDNOSTRANNÁ</t>
  </si>
  <si>
    <t>809</t>
  </si>
  <si>
    <t>89198</t>
  </si>
  <si>
    <t>SKIASKOPIE</t>
  </si>
  <si>
    <t>06</t>
  </si>
  <si>
    <t>09142</t>
  </si>
  <si>
    <t>POSOUZENÍ ZDRAVOTNÍ ZPŮSOBILOSTI MOŽNÉHO ZEMŘELÉHO</t>
  </si>
  <si>
    <t>51911</t>
  </si>
  <si>
    <t>ORGANIZACE A KOORDINACE ODBĚRU ORGÁNŮ ZEMŘELÉHO DÁ</t>
  </si>
  <si>
    <t>51827</t>
  </si>
  <si>
    <t>MULTIORGÁNOVÝ ODBĚR</t>
  </si>
  <si>
    <t>07</t>
  </si>
  <si>
    <t>07182</t>
  </si>
  <si>
    <t>(DRG) ZAVEDENÍ STENTU ČI STENTGRAFTU DO OBLOUKU AO</t>
  </si>
  <si>
    <t>07211</t>
  </si>
  <si>
    <t>(DRG) OPERACE PRO PORANĚNÍ TORAKOABDOMINÁLNÍ AORTY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</si>
  <si>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</si>
  <si>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</si>
  <si>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</si>
  <si>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</si>
  <si>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</si>
  <si>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</si>
  <si>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</si>
  <si>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</si>
  <si>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</si>
  <si>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</si>
  <si>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</si>
  <si>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</si>
  <si>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</si>
  <si>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</si>
  <si>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</si>
  <si>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</si>
  <si>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</si>
  <si>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</si>
  <si>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</si>
  <si>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</si>
  <si>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01031</t>
  </si>
  <si>
    <t>A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</si>
  <si>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</si>
  <si>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</si>
  <si>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</si>
  <si>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</si>
  <si>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</si>
  <si>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</si>
  <si>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</si>
  <si>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</si>
  <si>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</si>
  <si>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</si>
  <si>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</si>
  <si>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04031</t>
  </si>
  <si>
    <t xml:space="preserve">JINÉ VÝKONY PŘI PORUCHÁCH A ONEMOCNĚNÍCH DÝCHACÍHO SYST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</si>
  <si>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</si>
  <si>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</si>
  <si>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</si>
  <si>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</si>
  <si>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</si>
  <si>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</si>
  <si>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</si>
  <si>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</si>
  <si>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</si>
  <si>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</si>
  <si>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</si>
  <si>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</si>
  <si>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</si>
  <si>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</si>
  <si>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</si>
  <si>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</si>
  <si>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</si>
  <si>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                                             </t>
  </si>
  <si>
    <t>05152</t>
  </si>
  <si>
    <t>05153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</si>
  <si>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</si>
  <si>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</si>
  <si>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</si>
  <si>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</si>
  <si>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</si>
  <si>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</si>
  <si>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05281</t>
  </si>
  <si>
    <t xml:space="preserve">PERKUTÁNNÍ KORONÁRNÍ ANGIOPLASTIKA, &gt;=3 NEPOTAHOVANÉ ST                                             </t>
  </si>
  <si>
    <t>05282</t>
  </si>
  <si>
    <t>05352</t>
  </si>
  <si>
    <t xml:space="preserve">SRDEČNÍ SELHÁNÍ S CC 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</si>
  <si>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</si>
  <si>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</si>
  <si>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</si>
  <si>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</si>
  <si>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</si>
  <si>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</si>
  <si>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</si>
  <si>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</si>
  <si>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</si>
  <si>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</si>
  <si>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</si>
  <si>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</si>
  <si>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05462</t>
  </si>
  <si>
    <t>05481</t>
  </si>
  <si>
    <t xml:space="preserve">ENDOVASKULÁRNÍ VÝKONY PRO AKUTNÍ ISCHÉMII V OBLASTI PER                                             </t>
  </si>
  <si>
    <t>05482</t>
  </si>
  <si>
    <t>05483</t>
  </si>
  <si>
    <t>05491</t>
  </si>
  <si>
    <t xml:space="preserve">ENDOVASKULÁRNÍ VÝKONY PRO KRITICKOU ISCHÉMII V OBLASTI                                              </t>
  </si>
  <si>
    <t>05492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</si>
  <si>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</si>
  <si>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</si>
  <si>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</si>
  <si>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</si>
  <si>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</si>
  <si>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06032</t>
  </si>
  <si>
    <t xml:space="preserve">MENŠÍ VÝKONY NA TLUSTÉM A TENKÉM STŘEVU S CC                                                        </t>
  </si>
  <si>
    <t>06043</t>
  </si>
  <si>
    <t xml:space="preserve">UVOLŇOVÁNÍ SRŮSTŮ POBŘIŠNICE S MCC                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</si>
  <si>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</si>
  <si>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</si>
  <si>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</si>
  <si>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</si>
  <si>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</si>
  <si>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</si>
  <si>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</si>
  <si>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</si>
  <si>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</si>
  <si>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06341</t>
  </si>
  <si>
    <t xml:space="preserve">VASKULÁRNÍ INSUFICIENCE GASTROINTESTINÁLNÍHO SYSTÉMU BE                                             </t>
  </si>
  <si>
    <t>06381</t>
  </si>
  <si>
    <t xml:space="preserve">JINÉ PORUCHY TRÁVICÍHO SYSTÉMU BEZ CC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</si>
  <si>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</si>
  <si>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</si>
  <si>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</si>
  <si>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</si>
  <si>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</si>
  <si>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</si>
  <si>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</si>
  <si>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</si>
  <si>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</si>
  <si>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</si>
  <si>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</si>
  <si>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</si>
  <si>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</si>
  <si>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</si>
  <si>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</si>
  <si>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</si>
  <si>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</si>
  <si>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</si>
  <si>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</si>
  <si>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</si>
  <si>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</si>
  <si>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</si>
  <si>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</si>
  <si>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</si>
  <si>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</si>
  <si>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</si>
  <si>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</si>
  <si>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</si>
  <si>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10062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</si>
  <si>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</si>
  <si>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</si>
  <si>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</si>
  <si>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</si>
  <si>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</si>
  <si>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</si>
  <si>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</si>
  <si>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</si>
  <si>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</si>
  <si>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</si>
  <si>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</si>
  <si>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</si>
  <si>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</si>
  <si>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</si>
  <si>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</si>
  <si>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</si>
  <si>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</si>
  <si>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</si>
  <si>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</si>
  <si>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</si>
  <si>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</si>
  <si>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                                             </t>
  </si>
  <si>
    <t>11082</t>
  </si>
  <si>
    <t>11083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</si>
  <si>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</si>
  <si>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</si>
  <si>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</si>
  <si>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</si>
  <si>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</si>
  <si>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</si>
  <si>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11372</t>
  </si>
  <si>
    <t xml:space="preserve">JINÉ PORUCHY LEDVIN A MOČOVÝCH CEST S CC                                                            </t>
  </si>
  <si>
    <t>12041</t>
  </si>
  <si>
    <t xml:space="preserve">VÝKONY NA VARLATECH BEZ CC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</si>
  <si>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</si>
  <si>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</si>
  <si>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16331</t>
  </si>
  <si>
    <t xml:space="preserve">PORUCHY ČERVENÝCH KRVINEK, KROMĚ SRPKOVITÉ CHUDOKREVNOS                                             </t>
  </si>
  <si>
    <t>17031</t>
  </si>
  <si>
    <t xml:space="preserve">MYELOPROLIFERATIVNÍ PORUCHY A ŠPATNĚ DIFERENCOVANÉ NÁDO                                             </t>
  </si>
  <si>
    <t>17041</t>
  </si>
  <si>
    <t>18301</t>
  </si>
  <si>
    <t xml:space="preserve">SEPTIKÉMIE BEZ CC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</si>
  <si>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</si>
  <si>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</si>
  <si>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</si>
  <si>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</si>
  <si>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</si>
  <si>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</si>
  <si>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21012</t>
  </si>
  <si>
    <t xml:space="preserve">MIKROVASKULÁRNÍ PŘENOS TKÁNĚ NEBO KOŽNÍ ŠTĚP PŘI ÚRAZEC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</si>
  <si>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</si>
  <si>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</si>
  <si>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</si>
  <si>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</si>
  <si>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</si>
  <si>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</si>
  <si>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</si>
  <si>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</si>
  <si>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</si>
  <si>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</si>
  <si>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</si>
  <si>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</si>
  <si>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</si>
  <si>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</si>
  <si>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</si>
  <si>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</si>
  <si>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</si>
  <si>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</si>
  <si>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</si>
  <si>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</si>
  <si>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</si>
  <si>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</si>
  <si>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</si>
  <si>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107</t>
  </si>
  <si>
    <t>0093626</t>
  </si>
  <si>
    <t>ULTRAVIST 370</t>
  </si>
  <si>
    <t>0002018</t>
  </si>
  <si>
    <t>0002061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</si>
  <si>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</si>
  <si>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</si>
  <si>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</si>
  <si>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</si>
  <si>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</si>
  <si>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</si>
  <si>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</si>
  <si>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</si>
  <si>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</si>
  <si>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</si>
  <si>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</si>
  <si>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202</t>
  </si>
  <si>
    <t>22365</t>
  </si>
  <si>
    <t>ODBĚR PERIFERNÍCH KMENOVÝCH BUŇEK</t>
  </si>
  <si>
    <t>816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</si>
  <si>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</si>
  <si>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</si>
  <si>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</si>
  <si>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</si>
  <si>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</si>
  <si>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</si>
  <si>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</si>
  <si>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</si>
  <si>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</si>
  <si>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</si>
  <si>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</si>
  <si>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</si>
  <si>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</si>
  <si>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</si>
  <si>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</si>
  <si>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</si>
  <si>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</si>
  <si>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</si>
  <si>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</si>
  <si>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</si>
  <si>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</si>
  <si>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</si>
  <si>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</si>
  <si>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</si>
  <si>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</si>
  <si>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</si>
  <si>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</si>
  <si>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</si>
  <si>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</si>
  <si>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</si>
  <si>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</si>
  <si>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</si>
  <si>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</si>
  <si>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</si>
  <si>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</si>
  <si>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</si>
  <si>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</si>
  <si>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</si>
  <si>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</si>
  <si>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</si>
  <si>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</si>
  <si>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</si>
  <si>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</si>
  <si>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</si>
  <si>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</si>
  <si>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</si>
  <si>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</si>
  <si>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</si>
  <si>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</si>
  <si>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</si>
  <si>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</si>
  <si>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</si>
  <si>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</si>
  <si>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</si>
  <si>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</si>
  <si>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</si>
  <si>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</si>
  <si>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</si>
  <si>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</si>
  <si>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</si>
  <si>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</si>
  <si>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</si>
  <si>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</si>
  <si>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</si>
  <si>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</si>
  <si>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</si>
  <si>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</si>
  <si>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</si>
  <si>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</si>
  <si>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</si>
  <si>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</si>
  <si>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</si>
  <si>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</si>
  <si>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</si>
  <si>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</si>
  <si>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</si>
  <si>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</si>
  <si>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</si>
  <si>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</si>
  <si>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</si>
  <si>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</si>
  <si>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</si>
  <si>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</si>
  <si>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</si>
  <si>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</si>
  <si>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</si>
  <si>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</si>
  <si>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</si>
  <si>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</si>
  <si>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</si>
  <si>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</si>
  <si>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</si>
  <si>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</si>
  <si>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</si>
  <si>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</si>
  <si>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</si>
  <si>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</si>
  <si>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</si>
  <si>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</si>
  <si>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</si>
  <si>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</si>
  <si>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</si>
  <si>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</si>
  <si>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</si>
  <si>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</si>
  <si>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</si>
  <si>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</si>
  <si>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</si>
  <si>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</si>
  <si>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</si>
  <si>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</si>
  <si>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</si>
  <si>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</si>
  <si>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</si>
  <si>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</si>
  <si>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</si>
  <si>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</si>
  <si>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</si>
  <si>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</si>
  <si>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</si>
  <si>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</si>
  <si>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</si>
  <si>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</si>
  <si>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</si>
  <si>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</si>
  <si>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</si>
  <si>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</si>
  <si>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</si>
  <si>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</si>
  <si>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</si>
  <si>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</si>
  <si>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</si>
  <si>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</si>
  <si>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</si>
  <si>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</si>
  <si>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</si>
  <si>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</si>
  <si>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</si>
  <si>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</si>
  <si>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</si>
  <si>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</si>
  <si>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</si>
  <si>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</si>
  <si>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</si>
  <si>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</si>
  <si>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</si>
  <si>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</si>
  <si>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</si>
  <si>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</si>
  <si>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</si>
  <si>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</si>
  <si>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</si>
  <si>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</si>
  <si>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</si>
  <si>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</si>
  <si>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</si>
  <si>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</si>
  <si>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</si>
  <si>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</si>
  <si>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</si>
  <si>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</si>
  <si>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</si>
  <si>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</si>
  <si>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</si>
  <si>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</si>
  <si>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</si>
  <si>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</si>
  <si>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</si>
  <si>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</si>
  <si>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</si>
  <si>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</si>
  <si>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</si>
  <si>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</si>
  <si>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</si>
  <si>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</si>
  <si>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</si>
  <si>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</si>
  <si>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</si>
  <si>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</si>
  <si>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</si>
  <si>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</si>
  <si>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</si>
  <si>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</si>
  <si>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</si>
  <si>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</si>
  <si>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</si>
  <si>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</si>
  <si>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</si>
  <si>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</si>
  <si>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</si>
  <si>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</si>
  <si>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</si>
  <si>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</si>
  <si>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</si>
  <si>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</si>
  <si>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</si>
  <si>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</si>
  <si>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</si>
  <si>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</si>
  <si>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</si>
  <si>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</si>
  <si>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</si>
  <si>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</si>
  <si>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</si>
  <si>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</si>
  <si>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</si>
  <si>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</si>
  <si>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</si>
  <si>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</si>
  <si>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</si>
  <si>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</si>
  <si>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</si>
  <si>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</si>
  <si>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</si>
  <si>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</si>
  <si>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</si>
  <si>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</si>
  <si>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</si>
  <si>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</si>
  <si>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</si>
  <si>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</si>
  <si>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</si>
  <si>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</si>
  <si>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</si>
  <si>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</si>
  <si>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</si>
  <si>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</si>
  <si>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</si>
  <si>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</si>
  <si>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</si>
  <si>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</si>
  <si>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</si>
  <si>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</si>
  <si>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</si>
  <si>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</si>
  <si>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</si>
  <si>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</si>
  <si>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</si>
  <si>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</si>
  <si>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</si>
  <si>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</si>
  <si>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</si>
  <si>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</si>
  <si>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</si>
  <si>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</si>
  <si>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</si>
  <si>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</si>
  <si>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</si>
  <si>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</si>
  <si>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</si>
  <si>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</si>
  <si>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</si>
  <si>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</si>
  <si>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</si>
  <si>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</si>
  <si>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</si>
  <si>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</si>
  <si>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</si>
  <si>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</si>
  <si>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</si>
  <si>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</si>
  <si>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</si>
  <si>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</si>
  <si>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</si>
  <si>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</si>
  <si>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</si>
  <si>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</si>
  <si>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</si>
  <si>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</si>
  <si>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</si>
  <si>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</si>
  <si>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</si>
  <si>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</si>
  <si>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</si>
  <si>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</si>
  <si>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</si>
  <si>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</si>
  <si>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</si>
  <si>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</si>
  <si>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</si>
  <si>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</si>
  <si>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</si>
  <si>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</si>
  <si>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</si>
  <si>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</si>
  <si>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</si>
  <si>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</si>
  <si>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</si>
  <si>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</si>
  <si>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93139</t>
  </si>
  <si>
    <t>ADRENOKORTIKOTROPIN (ACTH)</t>
  </si>
  <si>
    <t>81245</t>
  </si>
  <si>
    <t>POČÍTÁNÍ LEUKOCYTŮ A ERYTROCYTŮ V PERITONEÁLNÍM DI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</si>
  <si>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</si>
  <si>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</si>
  <si>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</si>
  <si>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</si>
  <si>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</si>
  <si>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</si>
  <si>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</si>
  <si>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</si>
  <si>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</si>
  <si>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</si>
  <si>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</si>
  <si>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</si>
  <si>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</si>
  <si>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</si>
  <si>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</si>
  <si>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</si>
  <si>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</si>
  <si>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0017039</t>
  </si>
  <si>
    <t>0022075</t>
  </si>
  <si>
    <t>IOMERON 400</t>
  </si>
  <si>
    <t>0042411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</si>
  <si>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</si>
  <si>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</si>
  <si>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</si>
  <si>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</si>
  <si>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</si>
  <si>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</si>
  <si>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</si>
  <si>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</si>
  <si>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</si>
  <si>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</si>
  <si>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</si>
  <si>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</si>
  <si>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</si>
  <si>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</si>
  <si>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</si>
  <si>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</si>
  <si>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</si>
  <si>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</si>
  <si>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</si>
  <si>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</si>
  <si>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</si>
  <si>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</si>
  <si>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</si>
  <si>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</si>
  <si>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</si>
  <si>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</si>
  <si>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</si>
  <si>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SET K TLAKOVÝM KOMŮRKÁM - COMBITRANS; SET K INVAZI</t>
  </si>
  <si>
    <t>0046543</t>
  </si>
  <si>
    <t>KATETR NEUROINTERVENČNÍ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</si>
  <si>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</si>
  <si>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</si>
  <si>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</si>
  <si>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</si>
  <si>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</si>
  <si>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</si>
  <si>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</si>
  <si>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VASKULÁRNÍ FLUENCY,SAMOEXPANDIBILNÍ,NIT</t>
  </si>
  <si>
    <t>STENTGRAFT VASKULÁRNÍ - FLUENCY; SAMOEXP.; NITINOL</t>
  </si>
  <si>
    <t>STENTGRAFT PERIFERNÍ VASKULÁRNÍ - FLUENCY; SAMOEXP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</si>
  <si>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</si>
  <si>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</si>
  <si>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</si>
  <si>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</si>
  <si>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</si>
  <si>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</si>
  <si>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0049439</t>
  </si>
  <si>
    <t>STENTGRAFT ZENITH TX2 ZTEG-2P</t>
  </si>
  <si>
    <t>0049984</t>
  </si>
  <si>
    <t>KATETR BALÓNKOVÝ ZELOS</t>
  </si>
  <si>
    <t>0050237</t>
  </si>
  <si>
    <t>DRÁT VODÍCÍ CHOICE PLUS</t>
  </si>
  <si>
    <t>0051591</t>
  </si>
  <si>
    <t>0051593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</si>
  <si>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</si>
  <si>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</si>
  <si>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</si>
  <si>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</si>
  <si>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</si>
  <si>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</si>
  <si>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</si>
  <si>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</si>
  <si>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</si>
  <si>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</si>
  <si>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</si>
  <si>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</si>
  <si>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</si>
  <si>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</si>
  <si>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</si>
  <si>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</si>
  <si>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</si>
  <si>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</si>
  <si>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</si>
  <si>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</si>
  <si>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</si>
  <si>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</si>
  <si>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</si>
  <si>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</si>
  <si>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</si>
  <si>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</si>
  <si>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</si>
  <si>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</si>
  <si>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</si>
  <si>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</si>
  <si>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</si>
  <si>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</si>
  <si>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</si>
  <si>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</si>
  <si>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</si>
  <si>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</si>
  <si>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</si>
  <si>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</si>
  <si>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</si>
  <si>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</si>
  <si>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</si>
  <si>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</si>
  <si>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</si>
  <si>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</si>
  <si>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</si>
  <si>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</si>
  <si>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</si>
  <si>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</si>
  <si>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</si>
  <si>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</si>
  <si>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</si>
  <si>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</si>
  <si>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</si>
  <si>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</si>
  <si>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</si>
  <si>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</si>
  <si>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</si>
  <si>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0058692</t>
  </si>
  <si>
    <t>STENTGRAFT AORTÁLNÍ ZENITH FLEX,SAMOEXPANDIBILNÍ,O</t>
  </si>
  <si>
    <t>0058736</t>
  </si>
  <si>
    <t>TĚLÍSKO EMBOLIZAČNÍ NESTER</t>
  </si>
  <si>
    <t>0059024</t>
  </si>
  <si>
    <t>STENTGRAFT BŘIŠNÍ - ELLA; KÓNICKÝ; TUBULÁRNÍ; OKLU</t>
  </si>
  <si>
    <t>STENTGRAFT AORTÁLNÍ BŘIŠNÍ - ELLA; KÓNICKÝ; TUBULÁ</t>
  </si>
  <si>
    <t>0059025</t>
  </si>
  <si>
    <t>STENTGRAFT BŘIŠNÍ - ELLA; BIFURKAČNÍ</t>
  </si>
  <si>
    <t>STENTGRAFT AORTÁLNÍ BŘIŠNÍ - ELLA; BIFURKAČNÍ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</si>
  <si>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</si>
  <si>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</si>
  <si>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</si>
  <si>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</si>
  <si>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</si>
  <si>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</si>
  <si>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</si>
  <si>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</si>
  <si>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</si>
  <si>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</si>
  <si>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</si>
  <si>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</si>
  <si>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</si>
  <si>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</si>
  <si>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</si>
  <si>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</si>
  <si>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</si>
  <si>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</si>
  <si>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</si>
  <si>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</si>
  <si>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</si>
  <si>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</si>
  <si>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0094328</t>
  </si>
  <si>
    <t>STENT PERIFERNÍ VASKULÁRNÍ - SCUBA; SAMOEXPANDIBIL</t>
  </si>
  <si>
    <t>0094736</t>
  </si>
  <si>
    <t>STENT PERIFERNÍ VASKULÁRNÍ - EPIC; SAMOEXPANDIBILN</t>
  </si>
  <si>
    <t>0141644</t>
  </si>
  <si>
    <t>STENT INTRAKRANIÁLNÍ SOLITAIRE AB,SAMOEXPANDIBILNÍ</t>
  </si>
  <si>
    <t>0141815</t>
  </si>
  <si>
    <t>STENT PERIFERNĺ VASKULÁRNÍ - OMNILINK ELITE ; BALO</t>
  </si>
  <si>
    <t>0141926</t>
  </si>
  <si>
    <t>STENT PERIFERNÍ VASKULÁRNÍ - PULSAR 18; SAMOEXPAND</t>
  </si>
  <si>
    <t>0151038</t>
  </si>
  <si>
    <t>FILTR VENAKAVÁLNÍ</t>
  </si>
  <si>
    <t>0192087</t>
  </si>
  <si>
    <t>STENTGRAFT AORTÁLNÍ ZENITH FLEX AUI,SAMOEXPANDIBIL</t>
  </si>
  <si>
    <t>0192088</t>
  </si>
  <si>
    <t>STENTGRAFT AORTÁLNÍ ZENITH LP,RAMENO</t>
  </si>
  <si>
    <t>STENTGRAFT AORTÁLNÍ - ZENITH LP - RAMENO</t>
  </si>
  <si>
    <t>0192089</t>
  </si>
  <si>
    <t>STENTGRAFT AORTÁLNÍ ZENITH LP,TĚLO</t>
  </si>
  <si>
    <t>STENTGRAFT AORTÁLNÍ - ZENITH LP - TĚLO</t>
  </si>
  <si>
    <t>0193339</t>
  </si>
  <si>
    <t>STENTGRAFT AORTÁLNÍ ZENITH-NOHA SPIRÁLNÍ</t>
  </si>
  <si>
    <t>STENTGRAFT AORTÁLNÍ - ZENITH - NOHA SPIRÁLNÍ</t>
  </si>
  <si>
    <t>0151536</t>
  </si>
  <si>
    <t>DRÁT VODÍCÍ PTA - POD KOLENO - ASAHI -.014,.018/18</t>
  </si>
  <si>
    <t>0051244</t>
  </si>
  <si>
    <t>KATETR VODÍCÍ GUIDER</t>
  </si>
  <si>
    <t>0049924</t>
  </si>
  <si>
    <t>DRÁT ZAVÁDĚCĺ HI-TORQUE PERIFERNĺ SUPRA CORE 35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</si>
  <si>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</si>
  <si>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</si>
  <si>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</si>
  <si>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</si>
  <si>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</si>
  <si>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</si>
  <si>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0151037</t>
  </si>
  <si>
    <t>EXTRAKTOR PRO FILTR VENAKAVÁLNÍ</t>
  </si>
  <si>
    <t>0053550</t>
  </si>
  <si>
    <t>DRÁT VODÍCÍ PRO PTA KATETR  612-348-648</t>
  </si>
  <si>
    <t>0059796</t>
  </si>
  <si>
    <t>DRÁT VODÍCÍ ANGIODYN J3 SFC-FS 150-0,35</t>
  </si>
  <si>
    <t>0046127</t>
  </si>
  <si>
    <t>KATETR BALONKOVÝ PTA - ŘEZACÍ - CUTTING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</si>
  <si>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</si>
  <si>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</si>
  <si>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</si>
  <si>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</si>
  <si>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</si>
  <si>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ZENITH AAA AOUNI EMERGENCY,SAM</t>
  </si>
  <si>
    <t xml:space="preserve">STENTGRAFT AORTÁLNÍ - ZENITH AAA AOUNI EMERGENCY; </t>
  </si>
  <si>
    <t>0054478</t>
  </si>
  <si>
    <t>STENTGRAFT AORTÁLNÍ ZENITH FLEX AAA,SAMOEXPANDIBIL</t>
  </si>
  <si>
    <t>STENTGRAFT AORTÁLNÍ - ZENITH FLEX AAA; SAMOEXPAND;</t>
  </si>
  <si>
    <t>0056357</t>
  </si>
  <si>
    <t>ZAVADĚČ FLEXOR CHECK-FLO II RADIOOP.ZNAČKA</t>
  </si>
  <si>
    <t>0193334</t>
  </si>
  <si>
    <t>STENTGRAFT AORTÁLNÍ ZENITH BIFURKOVANÝ PRO A.I.I.</t>
  </si>
  <si>
    <t>STENTGRAFT AORTÁLNÍ - ZENITH BIFURKOVANÝ PRO A.I.I</t>
  </si>
  <si>
    <t>0151349</t>
  </si>
  <si>
    <t>KATETR PODPŮR.PRO MIKROKAT - SYSTÉM MERCI - MULTIF</t>
  </si>
  <si>
    <t>0048308</t>
  </si>
  <si>
    <t>KATETR BALÓNKOVÝ PTA - CONQUEST</t>
  </si>
  <si>
    <t>0051237</t>
  </si>
  <si>
    <t>KATETR BALÓNKOVÝ PTA - STERLING OTW</t>
  </si>
  <si>
    <t>0048344</t>
  </si>
  <si>
    <t>VODIČ SPIDER RX FX EMBOLIC PROTECTION SPD 030..070</t>
  </si>
  <si>
    <t>0038950</t>
  </si>
  <si>
    <t>JEHLA TREPANOBIOPTICKÁ - JAMSHIDI S ERGONOM. DRŽ.</t>
  </si>
  <si>
    <t>0092131</t>
  </si>
  <si>
    <t>KATETR BALÓNKOVÝ PTA - RX MUSO</t>
  </si>
  <si>
    <t>0053991</t>
  </si>
  <si>
    <t>DRÁT VODÍCÍ PATHFINDER 5159</t>
  </si>
  <si>
    <t>0049201</t>
  </si>
  <si>
    <t>STENT PERIFERNÍ VASKULÁRNÍ - ADVANTA V12; KRYTÝ ST</t>
  </si>
  <si>
    <t>0193320</t>
  </si>
  <si>
    <t>VODÍCÍ KATETR CXI</t>
  </si>
  <si>
    <t>0047805</t>
  </si>
  <si>
    <t>SADA AG-JEHLA ANGIOGRAFICKÁ</t>
  </si>
  <si>
    <t>0054370</t>
  </si>
  <si>
    <t>ZAVADĚČ KE KATETRŮM 402604A-402611A</t>
  </si>
  <si>
    <t>0038476</t>
  </si>
  <si>
    <t>0059026</t>
  </si>
  <si>
    <t>STENTGRAFT BŘIŠNÍ - ELLA; KÓNICKÝ</t>
  </si>
  <si>
    <t>STENTGRAFT AORTÁLNÍ BŘIŠNÍ - ELLA; KÓNICKÝ</t>
  </si>
  <si>
    <t>0052130</t>
  </si>
  <si>
    <t>0141714</t>
  </si>
  <si>
    <t>OKLUDER AVP - AMPLATZER</t>
  </si>
  <si>
    <t>0193332</t>
  </si>
  <si>
    <t>VODIČ PTA HYDROFILNÍ  PRO FLEXOR</t>
  </si>
  <si>
    <t>0048349</t>
  </si>
  <si>
    <t>KATETR INFUZNÍ VODIČ PROSTREAM 41271..41278</t>
  </si>
  <si>
    <t>0051321</t>
  </si>
  <si>
    <t>KATETR MĚŘÍCÍ ANGIOGRAFICKÝ</t>
  </si>
  <si>
    <t>0059570</t>
  </si>
  <si>
    <t>0049005</t>
  </si>
  <si>
    <t>KATETR TROMBEKTOMICKÝ - ROTAREX-ANTEGRADNÍ(KATETR,</t>
  </si>
  <si>
    <t>0151947</t>
  </si>
  <si>
    <t>STENTGRAFT PERIFERNÍ VASKULÁRNÍ - GORE VIABAHN; SA</t>
  </si>
  <si>
    <t>0051173</t>
  </si>
  <si>
    <t>VODIČ - PTA-SPECIÁLNÍ(DILATAČNÍ,REKANALIZAČNÍ)-OUT</t>
  </si>
  <si>
    <t>0059590</t>
  </si>
  <si>
    <t>STENTGRAFT ZENITH SPIRAL-Z766, HLAVNÍ ČÁST</t>
  </si>
  <si>
    <t>0193331</t>
  </si>
  <si>
    <t>STENTGRAFT AORTÁLNÍ ZENITH-EXTENZE PROXIMÁLNÍ</t>
  </si>
  <si>
    <t>0152417</t>
  </si>
  <si>
    <t>STENT PERIFERNÍ VASKULÁRNÍ - LIFESTREAM; POTAH PTF</t>
  </si>
  <si>
    <t>0152036</t>
  </si>
  <si>
    <t>KATETR BALONKOVÝ PTA -POTAH PACLITAXEL 0.014/0.035</t>
  </si>
  <si>
    <t>0193333</t>
  </si>
  <si>
    <t>ZAVADĚČ PRO STENTGRAFTY AORTÁLNÍ ZENITH</t>
  </si>
  <si>
    <t>0049004</t>
  </si>
  <si>
    <t>KATETR TROMBEKTOMICKÝ - ROTAREX-CROOS OVER(KATETR,</t>
  </si>
  <si>
    <t>0057320</t>
  </si>
  <si>
    <t>OXYGENÁTOR-PŘÍSAVKA NITROSRDEČNÍ</t>
  </si>
  <si>
    <t>0056396</t>
  </si>
  <si>
    <t>ZAVADĚČ CHECK-FLO III BLUE TYP MULLINS RADIOOPÁKNÍ</t>
  </si>
  <si>
    <t>0056356</t>
  </si>
  <si>
    <t>0152789</t>
  </si>
  <si>
    <t>STENTGRAFT AORTÁLNÍ JUXTARENÁLNÍ - ZENITH FENESTRA</t>
  </si>
  <si>
    <t>0152790</t>
  </si>
  <si>
    <t>STENTGRAFT AORTÁLNÍ BŘIŠNÍ - ZENITH FENESTRATED; 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</si>
  <si>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</si>
  <si>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</si>
  <si>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</si>
  <si>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</si>
  <si>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</si>
  <si>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</si>
  <si>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</si>
  <si>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</si>
  <si>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</si>
  <si>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</si>
  <si>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</si>
  <si>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</si>
  <si>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</si>
  <si>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</si>
  <si>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</si>
  <si>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</si>
  <si>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</si>
  <si>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</si>
  <si>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</si>
  <si>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</si>
  <si>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</si>
  <si>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</si>
  <si>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</si>
  <si>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</si>
  <si>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</si>
  <si>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</si>
  <si>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</si>
  <si>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</si>
  <si>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</si>
  <si>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</si>
  <si>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</si>
  <si>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</si>
  <si>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</si>
  <si>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</si>
  <si>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</si>
  <si>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</si>
  <si>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</si>
  <si>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</si>
  <si>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</si>
  <si>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</si>
  <si>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</si>
  <si>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</si>
  <si>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</si>
  <si>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</si>
  <si>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</si>
  <si>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</si>
  <si>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</si>
  <si>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</si>
  <si>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</si>
  <si>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</si>
  <si>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</si>
  <si>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</si>
  <si>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</si>
  <si>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</si>
  <si>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</si>
  <si>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</si>
  <si>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</si>
  <si>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</si>
  <si>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</si>
  <si>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</si>
  <si>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</si>
  <si>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</si>
  <si>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</si>
  <si>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</si>
  <si>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</si>
  <si>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</si>
  <si>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</si>
  <si>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</si>
  <si>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</si>
  <si>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</si>
  <si>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</si>
  <si>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</si>
  <si>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</si>
  <si>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</si>
  <si>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</si>
  <si>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</si>
  <si>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</si>
  <si>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</si>
  <si>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</si>
  <si>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</si>
  <si>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</si>
  <si>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</si>
  <si>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</si>
  <si>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</si>
  <si>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</si>
  <si>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</si>
  <si>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</si>
  <si>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</si>
  <si>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</si>
  <si>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</si>
  <si>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</si>
  <si>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</si>
  <si>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</si>
  <si>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</si>
  <si>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</si>
  <si>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</si>
  <si>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</si>
  <si>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</si>
  <si>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</si>
  <si>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</si>
  <si>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</si>
  <si>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</si>
  <si>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</si>
  <si>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</si>
  <si>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</si>
  <si>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</si>
  <si>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</si>
  <si>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</si>
  <si>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</si>
  <si>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</si>
  <si>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</si>
  <si>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</si>
  <si>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</si>
  <si>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</si>
  <si>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</si>
  <si>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</si>
  <si>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</si>
  <si>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</si>
  <si>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</si>
  <si>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</si>
  <si>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</si>
  <si>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</si>
  <si>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</si>
  <si>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</si>
  <si>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</si>
  <si>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</si>
  <si>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</si>
  <si>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</si>
  <si>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</si>
  <si>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</si>
  <si>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</si>
  <si>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</si>
  <si>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</si>
  <si>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</si>
  <si>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</si>
  <si>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</si>
  <si>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</si>
  <si>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</si>
  <si>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</si>
  <si>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</si>
  <si>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</si>
  <si>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</si>
  <si>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</si>
  <si>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</si>
  <si>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</si>
  <si>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</si>
  <si>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</si>
  <si>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</si>
  <si>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</si>
  <si>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</si>
  <si>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</si>
  <si>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</si>
  <si>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</si>
  <si>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</si>
  <si>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</si>
  <si>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</si>
  <si>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</si>
  <si>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</si>
  <si>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</si>
  <si>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</si>
  <si>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</si>
  <si>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</si>
  <si>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</si>
  <si>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</si>
  <si>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</si>
  <si>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</si>
  <si>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</si>
  <si>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</si>
  <si>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</si>
  <si>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</si>
  <si>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</si>
  <si>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</si>
  <si>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</si>
  <si>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</si>
  <si>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</si>
  <si>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</si>
  <si>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</si>
  <si>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</si>
  <si>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</si>
  <si>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</si>
  <si>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</si>
  <si>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</si>
  <si>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</si>
  <si>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</si>
  <si>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</si>
  <si>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</si>
  <si>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</si>
  <si>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</si>
  <si>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</si>
  <si>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</si>
  <si>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</si>
  <si>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</si>
  <si>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</si>
  <si>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</si>
  <si>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</si>
  <si>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</si>
  <si>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</si>
  <si>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</si>
  <si>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</si>
  <si>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</si>
  <si>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</si>
  <si>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</si>
  <si>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</si>
  <si>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</si>
  <si>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</si>
  <si>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</si>
  <si>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</si>
  <si>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</si>
  <si>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</si>
  <si>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</si>
  <si>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</si>
  <si>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</si>
  <si>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</si>
  <si>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</si>
  <si>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</si>
  <si>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</si>
  <si>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</si>
  <si>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</si>
  <si>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</si>
  <si>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</si>
  <si>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</si>
  <si>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</si>
  <si>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</si>
  <si>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</si>
  <si>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</si>
  <si>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</si>
  <si>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</si>
  <si>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</si>
  <si>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</si>
  <si>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</si>
  <si>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</si>
  <si>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</si>
  <si>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</si>
  <si>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</si>
  <si>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</si>
  <si>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</si>
  <si>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</si>
  <si>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</si>
  <si>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</si>
  <si>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</si>
  <si>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</si>
  <si>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</si>
  <si>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</si>
  <si>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</si>
  <si>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</si>
  <si>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</si>
  <si>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</si>
  <si>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</si>
  <si>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</si>
  <si>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</si>
  <si>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</si>
  <si>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</si>
  <si>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</si>
  <si>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</si>
  <si>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</si>
  <si>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</si>
  <si>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</si>
  <si>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</si>
  <si>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</si>
  <si>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</si>
  <si>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</si>
  <si>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</si>
  <si>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</si>
  <si>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</si>
  <si>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</si>
  <si>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</si>
  <si>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</si>
  <si>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</si>
  <si>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</si>
  <si>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</si>
  <si>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</si>
  <si>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</si>
  <si>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</si>
  <si>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91235</t>
  </si>
  <si>
    <t>STANOVENÍ SPECIFICKÉHO IgE PROTI JEDNOTLIVÝM ALERG</t>
  </si>
  <si>
    <t>91113</t>
  </si>
  <si>
    <t>STANOVENÍ IgG2 RID</t>
  </si>
  <si>
    <t>86419</t>
  </si>
  <si>
    <t>ZMRAŽOVÁNÍ A UCHOVÁVÁNÍ LYMFOCYTŮ STUPŇOVITĚ</t>
  </si>
  <si>
    <t>91559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</si>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</sst>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1.5717699300351293</c:v>
                </c:pt>
                <c:pt idx="1">
                  <c:v>1.8417420161909839</c:v>
                </c:pt>
                <c:pt idx="2">
                  <c:v>2.1192149970454848</c:v>
                </c:pt>
                <c:pt idx="3">
                  <c:v>2.2095736329666105</c:v>
                </c:pt>
                <c:pt idx="4">
                  <c:v>2.3452819787125474</c:v>
                </c:pt>
                <c:pt idx="5">
                  <c:v>2.4357255623306977</c:v>
                </c:pt>
                <c:pt idx="6">
                  <c:v>2.234251112665159</c:v>
                </c:pt>
                <c:pt idx="7">
                  <c:v>2.1462897536213861</c:v>
                </c:pt>
                <c:pt idx="8">
                  <c:v>2.1454769817589998</c:v>
                </c:pt>
                <c:pt idx="9">
                  <c:v>2.1235033500653895</c:v>
                </c:pt>
                <c:pt idx="10">
                  <c:v>2.0739838317001311</c:v>
                </c:pt>
                <c:pt idx="11">
                  <c:v>2.0311232040197718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400"/>
        <c:axId val="-964618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2.0350928642040649</c:v>
                </c:pt>
                <c:pt idx="1">
                  <c:v>2.0350928642040649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7136"/>
        <c:axId val="-296274208"/>
      </c:scatterChart>
      <c:catAx>
        <c:axId val="-9646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400"/>
        <c:crosses val="autoZero"/>
        <c:crossBetween val="between"/>
      </c:valAx>
      <c:valAx>
        <c:axId val="-29626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4208"/>
        <c:crosses val="max"/>
        <c:crossBetween val="midCat"/>
      </c:valAx>
      <c:valAx>
        <c:axId val="-296274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7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0.95461658841940533</c:v>
                </c:pt>
                <c:pt idx="1">
                  <c:v>0.89733333333333332</c:v>
                </c:pt>
                <c:pt idx="2">
                  <c:v>0.9030206677265501</c:v>
                </c:pt>
                <c:pt idx="3">
                  <c:v>0.86075581395348832</c:v>
                </c:pt>
                <c:pt idx="4">
                  <c:v>0.86027987082884827</c:v>
                </c:pt>
                <c:pt idx="5">
                  <c:v>0.85249075866924839</c:v>
                </c:pt>
                <c:pt idx="6">
                  <c:v>0.84515421950837644</c:v>
                </c:pt>
                <c:pt idx="7">
                  <c:v>0.83724297712134377</c:v>
                </c:pt>
                <c:pt idx="8">
                  <c:v>0.83713397253174393</c:v>
                </c:pt>
                <c:pt idx="9">
                  <c:v>0.83578487703976101</c:v>
                </c:pt>
                <c:pt idx="10">
                  <c:v>0.83789185777403741</c:v>
                </c:pt>
                <c:pt idx="11">
                  <c:v>0.83692605123247943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9312"/>
        <c:axId val="-296272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3664"/>
        <c:axId val="-296272032"/>
      </c:scatterChart>
      <c:catAx>
        <c:axId val="-29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2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69312"/>
        <c:crosses val="autoZero"/>
        <c:crossBetween val="between"/>
      </c:valAx>
      <c:valAx>
        <c:axId val="-296273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032"/>
        <c:crosses val="max"/>
        <c:crossBetween val="midCat"/>
      </c:valAx>
      <c:valAx>
        <c:axId val="-296272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36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2915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4083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4084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4097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4673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4678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4687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4825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5597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5782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6675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48082.282003514549</v>
      </c>
      <c r="D4" s="287">
        <f ca="1">IF(ISERROR(VLOOKUP("Náklady celkem",INDIRECT("HI!$A:$G"),5,0)),0,VLOOKUP("Náklady celkem",INDIRECT("HI!$A:$G"),5,0))</f>
        <v>50998.927970000033</v>
      </c>
      <c r="E4" s="288">
        <f ca="1">IF(C4=0,0,D4/C4)</f>
        <v>1.0606594746537257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4101.0000412064765</v>
      </c>
      <c r="D7" s="295">
        <f>IF(ISERROR(HI!E5),"",HI!E5)</f>
        <v>4049.1706800000006</v>
      </c>
      <c r="E7" s="292">
        <f t="shared" ref="E7:E15" si="0">IF(C7=0,0,D7/C7)</f>
        <v>0.98736177500958322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0.94962723143917049</v>
      </c>
      <c r="E8" s="292">
        <f t="shared" si="0"/>
        <v>1.0551413682657449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0.18568056648308418</v>
      </c>
      <c r="E9" s="292">
        <f>IF(C9=0,0,D9/C9)</f>
        <v>0.61893522161028058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0.64449931064773691</v>
      </c>
      <c r="E11" s="292">
        <f t="shared" si="0"/>
        <v>1.0741655177462281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0.98365778448443886</v>
      </c>
      <c r="E12" s="292">
        <f t="shared" si="0"/>
        <v>1.2295722306055485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7669.0006923533692</v>
      </c>
      <c r="D15" s="295">
        <f>IF(ISERROR(HI!E6),"",HI!E6)</f>
        <v>7580.3191300000017</v>
      </c>
      <c r="E15" s="292">
        <f t="shared" si="0"/>
        <v>0.98843636010597957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30534.00275659408</v>
      </c>
      <c r="D16" s="291">
        <f ca="1">IF(ISERROR(VLOOKUP("Osobní náklady (Kč) *",INDIRECT("HI!$A:$G"),5,0)),0,VLOOKUP("Osobní náklady (Kč) *",INDIRECT("HI!$A:$G"),5,0))</f>
        <v>33325.210290000025</v>
      </c>
      <c r="E16" s="292">
        <f ca="1">IF(C16=0,0,D16/C16)</f>
        <v>1.0914130897169438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97851.908999999985</v>
      </c>
      <c r="D18" s="310">
        <f ca="1">IF(ISERROR(VLOOKUP("Výnosy celkem",INDIRECT("HI!$A:$G"),5,0)),0,VLOOKUP("Výnosy celkem",INDIRECT("HI!$A:$G"),5,0))</f>
        <v>103585.10626999999</v>
      </c>
      <c r="E18" s="311">
        <f t="shared" ref="E18:E28" ca="1" si="1">IF(C18=0,0,D18/C18)</f>
        <v>1.0585905510540423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1726.779</v>
      </c>
      <c r="D19" s="291">
        <f ca="1">IF(ISERROR(VLOOKUP("Ambulance *",INDIRECT("HI!$A:$G"),5,0)),0,VLOOKUP("Ambulance *",INDIRECT("HI!$A:$G"),5,0))</f>
        <v>2280.4462700000004</v>
      </c>
      <c r="E19" s="292">
        <f t="shared" ca="1" si="1"/>
        <v>1.3206358601766643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1.3206358601766646</v>
      </c>
      <c r="E20" s="292">
        <f t="shared" si="1"/>
        <v>1.3206358601766646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1.0010794034763801</v>
      </c>
      <c r="E21" s="292">
        <f t="shared" si="1"/>
        <v>1.1777404746780944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96125.12999999999</v>
      </c>
      <c r="D22" s="291">
        <f ca="1">IF(ISERROR(VLOOKUP("Hospitalizace *",INDIRECT("HI!$A:$G"),5,0)),0,VLOOKUP("Hospitalizace *",INDIRECT("HI!$A:$G"),5,0))</f>
        <v>101304.65999999999</v>
      </c>
      <c r="E22" s="292">
        <f ca="1">IF(C22=0,0,D22/C22)</f>
        <v>1.0538832041111414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1.0538832041111414</v>
      </c>
      <c r="E23" s="292">
        <f t="shared" si="1"/>
        <v>1.0538832041111414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1.0457943723977279</v>
      </c>
      <c r="E24" s="292">
        <f t="shared" si="1"/>
        <v>1.0457943723977279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1.0338321405335069</v>
      </c>
      <c r="E26" s="292">
        <f t="shared" si="1"/>
        <v>1.0882443584563231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0.83692605123247943</v>
      </c>
      <c r="E27" s="292">
        <f t="shared" si="1"/>
        <v>0.83692605123247943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0.97033573452172517</v>
      </c>
      <c r="E28" s="292">
        <f t="shared" si="1"/>
        <v>1.0214060363386581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4572.0049600000002</v>
      </c>
      <c r="C5" s="33">
        <v>4067.1626899999987</v>
      </c>
      <c r="D5" s="12"/>
      <c r="E5" s="230">
        <v>4049.1706800000006</v>
      </c>
      <c r="F5" s="32">
        <v>4101.0000412064765</v>
      </c>
      <c r="G5" s="229">
        <f>E5-F5</f>
        <v>-51.829361206475824</v>
      </c>
      <c r="H5" s="235">
        <f>IF(F5&lt;0.00000001,"",E5/F5)</f>
        <v>0.98736177500958322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7155.627040000003</v>
      </c>
      <c r="C6" s="35">
        <v>7213.3287900000005</v>
      </c>
      <c r="D6" s="12"/>
      <c r="E6" s="231">
        <v>7580.3191300000017</v>
      </c>
      <c r="F6" s="34">
        <v>7669.0006923533692</v>
      </c>
      <c r="G6" s="232">
        <f>E6-F6</f>
        <v>-88.681562353367553</v>
      </c>
      <c r="H6" s="236">
        <f>IF(F6&lt;0.00000001,"",E6/F6)</f>
        <v>0.98843636010597957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29347.68076000001</v>
      </c>
      <c r="C7" s="35">
        <v>31255.595510000006</v>
      </c>
      <c r="D7" s="12"/>
      <c r="E7" s="231">
        <v>33325.210290000025</v>
      </c>
      <c r="F7" s="34">
        <v>30534.00275659408</v>
      </c>
      <c r="G7" s="232">
        <f>E7-F7</f>
        <v>2791.2075334059446</v>
      </c>
      <c r="H7" s="236">
        <f>IF(F7&lt;0.00000001,"",E7/F7)</f>
        <v>1.0914130897169438</v>
      </c>
    </row>
    <row r="8" spans="1:8" ht="14.4" customHeight="1" thickBot="1" x14ac:dyDescent="0.35">
      <c r="A8" s="1" t="s">
        <v>97</v>
      </c>
      <c r="B8" s="15">
        <v>6202.3004900000033</v>
      </c>
      <c r="C8" s="37">
        <v>6028.4319099999966</v>
      </c>
      <c r="D8" s="12"/>
      <c r="E8" s="233">
        <v>6044.2278700000061</v>
      </c>
      <c r="F8" s="36">
        <v>5778.278513360623</v>
      </c>
      <c r="G8" s="234">
        <f>E8-F8</f>
        <v>265.94935663938304</v>
      </c>
      <c r="H8" s="237">
        <f>IF(F8&lt;0.00000001,"",E8/F8)</f>
        <v>1.0460257074878705</v>
      </c>
    </row>
    <row r="9" spans="1:8" ht="14.4" customHeight="1" thickBot="1" x14ac:dyDescent="0.35">
      <c r="A9" s="2" t="s">
        <v>98</v>
      </c>
      <c r="B9" s="3">
        <v>47277.613250000017</v>
      </c>
      <c r="C9" s="39">
        <v>48564.518900000003</v>
      </c>
      <c r="D9" s="12"/>
      <c r="E9" s="3">
        <v>50998.927970000033</v>
      </c>
      <c r="F9" s="38">
        <v>48082.282003514549</v>
      </c>
      <c r="G9" s="38">
        <f>E9-F9</f>
        <v>2916.6459664854847</v>
      </c>
      <c r="H9" s="238">
        <f>IF(F9&lt;0.00000001,"",E9/F9)</f>
        <v>1.0606594746537257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1726.779</v>
      </c>
      <c r="C11" s="33">
        <f>IF(ISERROR(VLOOKUP("Celkem:",'ZV Vykáz.-A'!A:F,4,0)),0,VLOOKUP("Celkem:",'ZV Vykáz.-A'!A:F,4,0)/1000)</f>
        <v>1991.9259600000003</v>
      </c>
      <c r="D11" s="12"/>
      <c r="E11" s="230">
        <f>IF(ISERROR(VLOOKUP("Celkem:",'ZV Vykáz.-A'!A:F,6,0)),0,VLOOKUP("Celkem:",'ZV Vykáz.-A'!A:F,6,0)/1000)</f>
        <v>2280.4462700000004</v>
      </c>
      <c r="F11" s="32">
        <f>B11</f>
        <v>1726.779</v>
      </c>
      <c r="G11" s="229">
        <f>E11-F11</f>
        <v>553.66727000000037</v>
      </c>
      <c r="H11" s="235">
        <f>IF(F11&lt;0.00000001,"",E11/F11)</f>
        <v>1.3206358601766643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96125.12999999999</v>
      </c>
      <c r="C12" s="37">
        <f>IF(ISERROR(VLOOKUP("Celkem",CaseMix!A:D,3,0)),0,VLOOKUP("Celkem",CaseMix!A:D,3,0)*30)</f>
        <v>98912.25</v>
      </c>
      <c r="D12" s="12"/>
      <c r="E12" s="233">
        <f>IF(ISERROR(VLOOKUP("Celkem",CaseMix!A:D,4,0)),0,VLOOKUP("Celkem",CaseMix!A:D,4,0)*30)</f>
        <v>101304.65999999999</v>
      </c>
      <c r="F12" s="36">
        <f>B12</f>
        <v>96125.12999999999</v>
      </c>
      <c r="G12" s="234">
        <f>E12-F12</f>
        <v>5179.5299999999988</v>
      </c>
      <c r="H12" s="237">
        <f>IF(F12&lt;0.00000001,"",E12/F12)</f>
        <v>1.0538832041111414</v>
      </c>
    </row>
    <row r="13" spans="1:8" ht="14.4" customHeight="1" thickBot="1" x14ac:dyDescent="0.35">
      <c r="A13" s="4" t="s">
        <v>101</v>
      </c>
      <c r="B13" s="9">
        <f>SUM(B11:B12)</f>
        <v>97851.908999999985</v>
      </c>
      <c r="C13" s="41">
        <f>SUM(C11:C12)</f>
        <v>100904.17595999999</v>
      </c>
      <c r="D13" s="12"/>
      <c r="E13" s="9">
        <f>SUM(E11:E12)</f>
        <v>103585.10626999999</v>
      </c>
      <c r="F13" s="40">
        <f>SUM(F11:F12)</f>
        <v>97851.908999999985</v>
      </c>
      <c r="G13" s="40">
        <f>E13-F13</f>
        <v>5733.1972700000042</v>
      </c>
      <c r="H13" s="239">
        <f>IF(F13&lt;0.00000001,"",E13/F13)</f>
        <v>1.0585905510540423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2.0697303072929545</v>
      </c>
      <c r="C15" s="43">
        <f>IF(C9=0,"",C13/C9)</f>
        <v>2.0777344910545379</v>
      </c>
      <c r="D15" s="12"/>
      <c r="E15" s="10">
        <f>IF(E9=0,"",E13/E9)</f>
        <v>2.0311232097061653</v>
      </c>
      <c r="F15" s="42">
        <f>IF(F9=0,"",F13/F9)</f>
        <v>2.0350928642040649</v>
      </c>
      <c r="G15" s="42">
        <f>IF(ISERROR(F15-E15),"",E15-F15)</f>
        <v>-3.9696544978995441E-3</v>
      </c>
      <c r="H15" s="240">
        <f>IF(ISERROR(F15-E15),"",IF(F15&lt;0.00000001,"",E15/F15))</f>
        <v>0.99804939884183019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1.5717699300351293</v>
      </c>
      <c r="C4" s="330">
        <f t="shared" ref="C4:M4" si="0">(C10+C8)/C6</f>
        <v>1.8417420161909839</v>
      </c>
      <c r="D4" s="330">
        <f t="shared" si="0"/>
        <v>2.1192149970454848</v>
      </c>
      <c r="E4" s="330">
        <f t="shared" si="0"/>
        <v>2.2095736329666105</v>
      </c>
      <c r="F4" s="330">
        <f t="shared" si="0"/>
        <v>2.3452819787125474</v>
      </c>
      <c r="G4" s="330">
        <f t="shared" si="0"/>
        <v>2.4357255623306977</v>
      </c>
      <c r="H4" s="330">
        <f t="shared" si="0"/>
        <v>2.234251112665159</v>
      </c>
      <c r="I4" s="330">
        <f t="shared" si="0"/>
        <v>2.1462897536213861</v>
      </c>
      <c r="J4" s="330">
        <f t="shared" si="0"/>
        <v>2.1454769817589998</v>
      </c>
      <c r="K4" s="330">
        <f t="shared" si="0"/>
        <v>2.1235033500653895</v>
      </c>
      <c r="L4" s="330">
        <f t="shared" si="0"/>
        <v>2.0739838317001311</v>
      </c>
      <c r="M4" s="330">
        <f t="shared" si="0"/>
        <v>2.0311232040197718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3569.9658599999998</v>
      </c>
      <c r="C5" s="330">
        <f>IF(ISERROR(VLOOKUP($A5,'Man Tab'!$A:$Q,COLUMN()+2,0)),0,VLOOKUP($A5,'Man Tab'!$A:$Q,COLUMN()+2,0))</f>
        <v>3849.1188000000002</v>
      </c>
      <c r="D5" s="330">
        <f>IF(ISERROR(VLOOKUP($A5,'Man Tab'!$A:$Q,COLUMN()+2,0)),0,VLOOKUP($A5,'Man Tab'!$A:$Q,COLUMN()+2,0))</f>
        <v>3882.1589199999999</v>
      </c>
      <c r="E5" s="330">
        <f>IF(ISERROR(VLOOKUP($A5,'Man Tab'!$A:$Q,COLUMN()+2,0)),0,VLOOKUP($A5,'Man Tab'!$A:$Q,COLUMN()+2,0))</f>
        <v>3870.1287200000002</v>
      </c>
      <c r="F5" s="330">
        <f>IF(ISERROR(VLOOKUP($A5,'Man Tab'!$A:$Q,COLUMN()+2,0)),0,VLOOKUP($A5,'Man Tab'!$A:$Q,COLUMN()+2,0))</f>
        <v>4422.6887200000001</v>
      </c>
      <c r="G5" s="330">
        <f>IF(ISERROR(VLOOKUP($A5,'Man Tab'!$A:$Q,COLUMN()+2,0)),0,VLOOKUP($A5,'Man Tab'!$A:$Q,COLUMN()+2,0))</f>
        <v>3556.1076000000098</v>
      </c>
      <c r="H5" s="330">
        <f>IF(ISERROR(VLOOKUP($A5,'Man Tab'!$A:$Q,COLUMN()+2,0)),0,VLOOKUP($A5,'Man Tab'!$A:$Q,COLUMN()+2,0))</f>
        <v>5304.0048699999998</v>
      </c>
      <c r="I5" s="330">
        <f>IF(ISERROR(VLOOKUP($A5,'Man Tab'!$A:$Q,COLUMN()+2,0)),0,VLOOKUP($A5,'Man Tab'!$A:$Q,COLUMN()+2,0))</f>
        <v>3351.9873299999999</v>
      </c>
      <c r="J5" s="330">
        <f>IF(ISERROR(VLOOKUP($A5,'Man Tab'!$A:$Q,COLUMN()+2,0)),0,VLOOKUP($A5,'Man Tab'!$A:$Q,COLUMN()+2,0))</f>
        <v>3774.03838</v>
      </c>
      <c r="K5" s="330">
        <f>IF(ISERROR(VLOOKUP($A5,'Man Tab'!$A:$Q,COLUMN()+2,0)),0,VLOOKUP($A5,'Man Tab'!$A:$Q,COLUMN()+2,0))</f>
        <v>5449.7536499999997</v>
      </c>
      <c r="L5" s="330">
        <f>IF(ISERROR(VLOOKUP($A5,'Man Tab'!$A:$Q,COLUMN()+2,0)),0,VLOOKUP($A5,'Man Tab'!$A:$Q,COLUMN()+2,0))</f>
        <v>4431.56789999999</v>
      </c>
      <c r="M5" s="330">
        <f>IF(ISERROR(VLOOKUP($A5,'Man Tab'!$A:$Q,COLUMN()+2,0)),0,VLOOKUP($A5,'Man Tab'!$A:$Q,COLUMN()+2,0))</f>
        <v>5537.4072200000301</v>
      </c>
    </row>
    <row r="6" spans="1:13" ht="14.4" customHeight="1" x14ac:dyDescent="0.3">
      <c r="A6" s="331" t="s">
        <v>98</v>
      </c>
      <c r="B6" s="332">
        <f>B5</f>
        <v>3569.9658599999998</v>
      </c>
      <c r="C6" s="332">
        <f t="shared" ref="C6:M6" si="1">C5+B6</f>
        <v>7419.0846600000004</v>
      </c>
      <c r="D6" s="332">
        <f t="shared" si="1"/>
        <v>11301.24358</v>
      </c>
      <c r="E6" s="332">
        <f t="shared" si="1"/>
        <v>15171.372300000001</v>
      </c>
      <c r="F6" s="332">
        <f t="shared" si="1"/>
        <v>19594.061020000001</v>
      </c>
      <c r="G6" s="332">
        <f t="shared" si="1"/>
        <v>23150.168620000011</v>
      </c>
      <c r="H6" s="332">
        <f t="shared" si="1"/>
        <v>28454.173490000012</v>
      </c>
      <c r="I6" s="332">
        <f t="shared" si="1"/>
        <v>31806.160820000012</v>
      </c>
      <c r="J6" s="332">
        <f t="shared" si="1"/>
        <v>35580.19920000001</v>
      </c>
      <c r="K6" s="332">
        <f t="shared" si="1"/>
        <v>41029.952850000009</v>
      </c>
      <c r="L6" s="332">
        <f t="shared" si="1"/>
        <v>45461.520749999996</v>
      </c>
      <c r="M6" s="332">
        <f t="shared" si="1"/>
        <v>50998.927970000026</v>
      </c>
    </row>
    <row r="7" spans="1:13" ht="14.4" customHeight="1" x14ac:dyDescent="0.3">
      <c r="A7" s="331" t="s">
        <v>126</v>
      </c>
      <c r="B7" s="331">
        <v>180.16499999999999</v>
      </c>
      <c r="C7" s="331">
        <v>442.21199999999999</v>
      </c>
      <c r="D7" s="331">
        <v>778.13</v>
      </c>
      <c r="E7" s="331">
        <v>1090.5319999999999</v>
      </c>
      <c r="F7" s="331">
        <v>1497.595</v>
      </c>
      <c r="G7" s="331">
        <v>1838.0219999999999</v>
      </c>
      <c r="H7" s="331">
        <v>2073.326</v>
      </c>
      <c r="I7" s="331">
        <v>2225.3130000000001</v>
      </c>
      <c r="J7" s="331">
        <v>2487.6469999999999</v>
      </c>
      <c r="K7" s="331">
        <v>2840.3789999999999</v>
      </c>
      <c r="L7" s="331">
        <v>3071.806</v>
      </c>
      <c r="M7" s="331">
        <v>3376.8220000000001</v>
      </c>
    </row>
    <row r="8" spans="1:13" ht="14.4" customHeight="1" x14ac:dyDescent="0.3">
      <c r="A8" s="331" t="s">
        <v>99</v>
      </c>
      <c r="B8" s="332">
        <f>B7*30</f>
        <v>5404.95</v>
      </c>
      <c r="C8" s="332">
        <f t="shared" ref="C8:M8" si="2">C7*30</f>
        <v>13266.36</v>
      </c>
      <c r="D8" s="332">
        <f t="shared" si="2"/>
        <v>23343.9</v>
      </c>
      <c r="E8" s="332">
        <f t="shared" si="2"/>
        <v>32715.96</v>
      </c>
      <c r="F8" s="332">
        <f t="shared" si="2"/>
        <v>44927.85</v>
      </c>
      <c r="G8" s="332">
        <f t="shared" si="2"/>
        <v>55140.659999999996</v>
      </c>
      <c r="H8" s="332">
        <f t="shared" si="2"/>
        <v>62199.78</v>
      </c>
      <c r="I8" s="332">
        <f t="shared" si="2"/>
        <v>66759.39</v>
      </c>
      <c r="J8" s="332">
        <f t="shared" si="2"/>
        <v>74629.41</v>
      </c>
      <c r="K8" s="332">
        <f t="shared" si="2"/>
        <v>85211.37</v>
      </c>
      <c r="L8" s="332">
        <f t="shared" si="2"/>
        <v>92154.180000000008</v>
      </c>
      <c r="M8" s="332">
        <f t="shared" si="2"/>
        <v>101304.66</v>
      </c>
    </row>
    <row r="9" spans="1:13" ht="14.4" customHeight="1" x14ac:dyDescent="0.3">
      <c r="A9" s="331" t="s">
        <v>127</v>
      </c>
      <c r="B9" s="331">
        <v>206214.99000000002</v>
      </c>
      <c r="C9" s="331">
        <v>191464.94999999998</v>
      </c>
      <c r="D9" s="331">
        <v>208184.94</v>
      </c>
      <c r="E9" s="331">
        <v>200439.33000000002</v>
      </c>
      <c r="F9" s="331">
        <v>219443.98999999996</v>
      </c>
      <c r="G9" s="331">
        <v>221049.28</v>
      </c>
      <c r="H9" s="331">
        <v>127191.30000000002</v>
      </c>
      <c r="I9" s="331">
        <v>131858.29</v>
      </c>
      <c r="J9" s="331">
        <v>201241.32</v>
      </c>
      <c r="K9" s="331">
        <v>208783.94000000003</v>
      </c>
      <c r="L9" s="331">
        <v>216406.66999999998</v>
      </c>
      <c r="M9" s="331">
        <v>148166.98000000001</v>
      </c>
    </row>
    <row r="10" spans="1:13" ht="14.4" customHeight="1" x14ac:dyDescent="0.3">
      <c r="A10" s="331" t="s">
        <v>100</v>
      </c>
      <c r="B10" s="332">
        <f>B9/1000</f>
        <v>206.21499000000003</v>
      </c>
      <c r="C10" s="332">
        <f t="shared" ref="C10:M10" si="3">C9/1000+B10</f>
        <v>397.67993999999999</v>
      </c>
      <c r="D10" s="332">
        <f t="shared" si="3"/>
        <v>605.86487999999997</v>
      </c>
      <c r="E10" s="332">
        <f t="shared" si="3"/>
        <v>806.30421000000001</v>
      </c>
      <c r="F10" s="332">
        <f t="shared" si="3"/>
        <v>1025.7482</v>
      </c>
      <c r="G10" s="332">
        <f t="shared" si="3"/>
        <v>1246.79748</v>
      </c>
      <c r="H10" s="332">
        <f t="shared" si="3"/>
        <v>1373.9887799999999</v>
      </c>
      <c r="I10" s="332">
        <f t="shared" si="3"/>
        <v>1505.8470699999998</v>
      </c>
      <c r="J10" s="332">
        <f t="shared" si="3"/>
        <v>1707.0883899999999</v>
      </c>
      <c r="K10" s="332">
        <f t="shared" si="3"/>
        <v>1915.8723299999999</v>
      </c>
      <c r="L10" s="332">
        <f t="shared" si="3"/>
        <v>2132.279</v>
      </c>
      <c r="M10" s="332">
        <f t="shared" si="3"/>
        <v>2280.44598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2.0350928642040649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2.0350928642040649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4101.0000412064801</v>
      </c>
      <c r="C7" s="56">
        <v>341.75000343387302</v>
      </c>
      <c r="D7" s="56">
        <v>207.74021999999999</v>
      </c>
      <c r="E7" s="56">
        <v>266.90276</v>
      </c>
      <c r="F7" s="56">
        <v>159.17834999999999</v>
      </c>
      <c r="G7" s="56">
        <v>313.00340999999997</v>
      </c>
      <c r="H7" s="56">
        <v>425.37022999999999</v>
      </c>
      <c r="I7" s="56">
        <v>366.70400000000097</v>
      </c>
      <c r="J7" s="56">
        <v>157.67409000000001</v>
      </c>
      <c r="K7" s="56">
        <v>290.52109999999999</v>
      </c>
      <c r="L7" s="56">
        <v>356.05533000000003</v>
      </c>
      <c r="M7" s="56">
        <v>532.49632999999994</v>
      </c>
      <c r="N7" s="56">
        <v>377.72165999999999</v>
      </c>
      <c r="O7" s="56">
        <v>595.80320000000302</v>
      </c>
      <c r="P7" s="57">
        <v>4049.1706800000002</v>
      </c>
      <c r="Q7" s="189">
        <v>0.98736177500900002</v>
      </c>
    </row>
    <row r="8" spans="1:17" ht="14.4" customHeight="1" x14ac:dyDescent="0.3">
      <c r="A8" s="19" t="s">
        <v>36</v>
      </c>
      <c r="B8" s="55">
        <v>779.89797895975698</v>
      </c>
      <c r="C8" s="56">
        <v>64.991498246646003</v>
      </c>
      <c r="D8" s="56">
        <v>54.225000000000001</v>
      </c>
      <c r="E8" s="56">
        <v>27.84</v>
      </c>
      <c r="F8" s="56">
        <v>93.3</v>
      </c>
      <c r="G8" s="56">
        <v>95.793999999999997</v>
      </c>
      <c r="H8" s="56">
        <v>82.887</v>
      </c>
      <c r="I8" s="56">
        <v>0</v>
      </c>
      <c r="J8" s="56">
        <v>0</v>
      </c>
      <c r="K8" s="56">
        <v>31.204000000000001</v>
      </c>
      <c r="L8" s="56">
        <v>321.08</v>
      </c>
      <c r="M8" s="56">
        <v>44.853999999999999</v>
      </c>
      <c r="N8" s="56">
        <v>62.499999999998998</v>
      </c>
      <c r="O8" s="56">
        <v>94.536000000000001</v>
      </c>
      <c r="P8" s="57">
        <v>908.22</v>
      </c>
      <c r="Q8" s="189">
        <v>1.164536932396</v>
      </c>
    </row>
    <row r="9" spans="1:17" ht="14.4" customHeight="1" x14ac:dyDescent="0.3">
      <c r="A9" s="19" t="s">
        <v>37</v>
      </c>
      <c r="B9" s="55">
        <v>7669.0006923533701</v>
      </c>
      <c r="C9" s="56">
        <v>639.08339102944694</v>
      </c>
      <c r="D9" s="56">
        <v>322.53113000000002</v>
      </c>
      <c r="E9" s="56">
        <v>640.94893999999999</v>
      </c>
      <c r="F9" s="56">
        <v>720.86819000000003</v>
      </c>
      <c r="G9" s="56">
        <v>625.90809999999999</v>
      </c>
      <c r="H9" s="56">
        <v>708.29028000000005</v>
      </c>
      <c r="I9" s="56">
        <v>354.23047000000099</v>
      </c>
      <c r="J9" s="56">
        <v>603.17268000000001</v>
      </c>
      <c r="K9" s="56">
        <v>120.2775</v>
      </c>
      <c r="L9" s="56">
        <v>144.29482999999999</v>
      </c>
      <c r="M9" s="56">
        <v>1955.35916</v>
      </c>
      <c r="N9" s="56">
        <v>698.942579999999</v>
      </c>
      <c r="O9" s="56">
        <v>685.49527000000296</v>
      </c>
      <c r="P9" s="57">
        <v>7580.3191299999999</v>
      </c>
      <c r="Q9" s="189">
        <v>0.98843636010500002</v>
      </c>
    </row>
    <row r="10" spans="1:17" ht="14.4" customHeight="1" x14ac:dyDescent="0.3">
      <c r="A10" s="19" t="s">
        <v>38</v>
      </c>
      <c r="B10" s="55">
        <v>465.51600554605102</v>
      </c>
      <c r="C10" s="56">
        <v>38.793000462169999</v>
      </c>
      <c r="D10" s="56">
        <v>37.372579999999999</v>
      </c>
      <c r="E10" s="56">
        <v>39.207479999999997</v>
      </c>
      <c r="F10" s="56">
        <v>45.320489999999999</v>
      </c>
      <c r="G10" s="56">
        <v>40.990900000000003</v>
      </c>
      <c r="H10" s="56">
        <v>50.408850000000001</v>
      </c>
      <c r="I10" s="56">
        <v>50.318640000000002</v>
      </c>
      <c r="J10" s="56">
        <v>29.789200000000001</v>
      </c>
      <c r="K10" s="56">
        <v>25.462990000000001</v>
      </c>
      <c r="L10" s="56">
        <v>35.490690000000001</v>
      </c>
      <c r="M10" s="56">
        <v>44.283619999999999</v>
      </c>
      <c r="N10" s="56">
        <v>36.151040000000002</v>
      </c>
      <c r="O10" s="56">
        <v>31.197099999999999</v>
      </c>
      <c r="P10" s="57">
        <v>465.99358000000001</v>
      </c>
      <c r="Q10" s="189">
        <v>1.0010259034019999</v>
      </c>
    </row>
    <row r="11" spans="1:17" ht="14.4" customHeight="1" x14ac:dyDescent="0.3">
      <c r="A11" s="19" t="s">
        <v>39</v>
      </c>
      <c r="B11" s="55">
        <v>304.29692138951702</v>
      </c>
      <c r="C11" s="56">
        <v>25.358076782459001</v>
      </c>
      <c r="D11" s="56">
        <v>23.745360000000002</v>
      </c>
      <c r="E11" s="56">
        <v>15.392010000000001</v>
      </c>
      <c r="F11" s="56">
        <v>18.572220000000002</v>
      </c>
      <c r="G11" s="56">
        <v>16.564699999999998</v>
      </c>
      <c r="H11" s="56">
        <v>24.07837</v>
      </c>
      <c r="I11" s="56">
        <v>19.637910000000002</v>
      </c>
      <c r="J11" s="56">
        <v>19.28425</v>
      </c>
      <c r="K11" s="56">
        <v>21.021560000000001</v>
      </c>
      <c r="L11" s="56">
        <v>24.416550000000001</v>
      </c>
      <c r="M11" s="56">
        <v>43.662790000000001</v>
      </c>
      <c r="N11" s="56">
        <v>37.192549999999997</v>
      </c>
      <c r="O11" s="56">
        <v>50.654510000000002</v>
      </c>
      <c r="P11" s="57">
        <v>314.22278</v>
      </c>
      <c r="Q11" s="189">
        <v>1.032618991231</v>
      </c>
    </row>
    <row r="12" spans="1:17" ht="14.4" customHeight="1" x14ac:dyDescent="0.3">
      <c r="A12" s="19" t="s">
        <v>40</v>
      </c>
      <c r="B12" s="55">
        <v>42.668576440239001</v>
      </c>
      <c r="C12" s="56">
        <v>3.5557147033529999</v>
      </c>
      <c r="D12" s="56">
        <v>6.2099200000000003</v>
      </c>
      <c r="E12" s="56">
        <v>6.0003799999999998</v>
      </c>
      <c r="F12" s="56">
        <v>1.4753400000000001</v>
      </c>
      <c r="G12" s="56">
        <v>0.46079999999999999</v>
      </c>
      <c r="H12" s="56">
        <v>15.399570000000001</v>
      </c>
      <c r="I12" s="56">
        <v>6.0686200000000001</v>
      </c>
      <c r="J12" s="56">
        <v>0.26533000000000001</v>
      </c>
      <c r="K12" s="56">
        <v>0.61355000000000004</v>
      </c>
      <c r="L12" s="56">
        <v>1.48115</v>
      </c>
      <c r="M12" s="56">
        <v>0.14879999999999999</v>
      </c>
      <c r="N12" s="56">
        <v>4.152869999999</v>
      </c>
      <c r="O12" s="56">
        <v>2.2173600000000002</v>
      </c>
      <c r="P12" s="57">
        <v>44.493690000000001</v>
      </c>
      <c r="Q12" s="189">
        <v>1.04277418447</v>
      </c>
    </row>
    <row r="13" spans="1:17" ht="14.4" customHeight="1" x14ac:dyDescent="0.3">
      <c r="A13" s="19" t="s">
        <v>41</v>
      </c>
      <c r="B13" s="55">
        <v>26.040260686997001</v>
      </c>
      <c r="C13" s="56">
        <v>2.1700217239159998</v>
      </c>
      <c r="D13" s="56">
        <v>5.7937099999999999</v>
      </c>
      <c r="E13" s="56">
        <v>5.8626199999999997</v>
      </c>
      <c r="F13" s="56">
        <v>1.2172700000000001</v>
      </c>
      <c r="G13" s="56">
        <v>2.31379</v>
      </c>
      <c r="H13" s="56">
        <v>3.4800900000000001</v>
      </c>
      <c r="I13" s="56">
        <v>7.1260300000000001</v>
      </c>
      <c r="J13" s="56">
        <v>2.5242800000000001</v>
      </c>
      <c r="K13" s="56">
        <v>1.6072</v>
      </c>
      <c r="L13" s="56">
        <v>4.5381499999999999</v>
      </c>
      <c r="M13" s="56">
        <v>2.1625800000000002</v>
      </c>
      <c r="N13" s="56">
        <v>4.6724399999989998</v>
      </c>
      <c r="O13" s="56">
        <v>5.25969</v>
      </c>
      <c r="P13" s="57">
        <v>46.557850000000002</v>
      </c>
      <c r="Q13" s="189">
        <v>1.78791796901</v>
      </c>
    </row>
    <row r="14" spans="1:17" ht="14.4" customHeight="1" x14ac:dyDescent="0.3">
      <c r="A14" s="19" t="s">
        <v>42</v>
      </c>
      <c r="B14" s="55">
        <v>1179.9400590207399</v>
      </c>
      <c r="C14" s="56">
        <v>98.328338251727999</v>
      </c>
      <c r="D14" s="56">
        <v>128.089</v>
      </c>
      <c r="E14" s="56">
        <v>100.70399999999999</v>
      </c>
      <c r="F14" s="56">
        <v>108.64</v>
      </c>
      <c r="G14" s="56">
        <v>90.234999999999999</v>
      </c>
      <c r="H14" s="56">
        <v>81.756</v>
      </c>
      <c r="I14" s="56">
        <v>78.846999999999994</v>
      </c>
      <c r="J14" s="56">
        <v>73.097999999999999</v>
      </c>
      <c r="K14" s="56">
        <v>75.894999999999996</v>
      </c>
      <c r="L14" s="56">
        <v>77.938999999999993</v>
      </c>
      <c r="M14" s="56">
        <v>95.034999999999997</v>
      </c>
      <c r="N14" s="56">
        <v>103.193</v>
      </c>
      <c r="O14" s="56">
        <v>105.657</v>
      </c>
      <c r="P14" s="57">
        <v>1119.088</v>
      </c>
      <c r="Q14" s="189">
        <v>0.94842783872299996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226.909763984622</v>
      </c>
      <c r="C17" s="56">
        <v>18.909146998718001</v>
      </c>
      <c r="D17" s="56">
        <v>7.54284</v>
      </c>
      <c r="E17" s="56">
        <v>23.36656</v>
      </c>
      <c r="F17" s="56">
        <v>7.9337799999999996</v>
      </c>
      <c r="G17" s="56">
        <v>7.9940800000000003</v>
      </c>
      <c r="H17" s="56">
        <v>8.2671299999999999</v>
      </c>
      <c r="I17" s="56">
        <v>10.042680000000001</v>
      </c>
      <c r="J17" s="56">
        <v>6.5015400000000003</v>
      </c>
      <c r="K17" s="56">
        <v>25.502829999999999</v>
      </c>
      <c r="L17" s="56">
        <v>88.019310000000004</v>
      </c>
      <c r="M17" s="56">
        <v>31.66976</v>
      </c>
      <c r="N17" s="56">
        <v>28.025289999999998</v>
      </c>
      <c r="O17" s="56">
        <v>10.34376</v>
      </c>
      <c r="P17" s="57">
        <v>255.20956000000001</v>
      </c>
      <c r="Q17" s="189">
        <v>1.1247182823620001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0.81299999999999994</v>
      </c>
      <c r="F18" s="56">
        <v>0</v>
      </c>
      <c r="G18" s="56">
        <v>1.248</v>
      </c>
      <c r="H18" s="56">
        <v>0.4</v>
      </c>
      <c r="I18" s="56">
        <v>0</v>
      </c>
      <c r="J18" s="56">
        <v>0.498</v>
      </c>
      <c r="K18" s="56">
        <v>0</v>
      </c>
      <c r="L18" s="56">
        <v>0.68100000000000005</v>
      </c>
      <c r="M18" s="56">
        <v>0.63600000000000001</v>
      </c>
      <c r="N18" s="56">
        <v>9.2789999999989998</v>
      </c>
      <c r="O18" s="56">
        <v>0.54600000000000004</v>
      </c>
      <c r="P18" s="57">
        <v>14.101000000000001</v>
      </c>
      <c r="Q18" s="189" t="s">
        <v>312</v>
      </c>
    </row>
    <row r="19" spans="1:17" ht="14.4" customHeight="1" x14ac:dyDescent="0.3">
      <c r="A19" s="19" t="s">
        <v>47</v>
      </c>
      <c r="B19" s="55">
        <v>1208.7557750870301</v>
      </c>
      <c r="C19" s="56">
        <v>100.729647923919</v>
      </c>
      <c r="D19" s="56">
        <v>105.49802</v>
      </c>
      <c r="E19" s="56">
        <v>81.806790000000007</v>
      </c>
      <c r="F19" s="56">
        <v>94.727289999999996</v>
      </c>
      <c r="G19" s="56">
        <v>99.313990000000004</v>
      </c>
      <c r="H19" s="56">
        <v>123.46104</v>
      </c>
      <c r="I19" s="56">
        <v>81.093159999999997</v>
      </c>
      <c r="J19" s="56">
        <v>100.553</v>
      </c>
      <c r="K19" s="56">
        <v>135.01052000000001</v>
      </c>
      <c r="L19" s="56">
        <v>89.604730000000004</v>
      </c>
      <c r="M19" s="56">
        <v>88.189610000000002</v>
      </c>
      <c r="N19" s="56">
        <v>89.083719999999005</v>
      </c>
      <c r="O19" s="56">
        <v>112.492620000001</v>
      </c>
      <c r="P19" s="57">
        <v>1200.83449</v>
      </c>
      <c r="Q19" s="189">
        <v>0.99344674478399997</v>
      </c>
    </row>
    <row r="20" spans="1:17" ht="14.4" customHeight="1" x14ac:dyDescent="0.3">
      <c r="A20" s="19" t="s">
        <v>48</v>
      </c>
      <c r="B20" s="55">
        <v>30534.002756594102</v>
      </c>
      <c r="C20" s="56">
        <v>2544.50022971617</v>
      </c>
      <c r="D20" s="56">
        <v>2545.7706499999999</v>
      </c>
      <c r="E20" s="56">
        <v>2514.81882</v>
      </c>
      <c r="F20" s="56">
        <v>2500.72669</v>
      </c>
      <c r="G20" s="56">
        <v>2449.6770000000001</v>
      </c>
      <c r="H20" s="56">
        <v>2764.6458400000001</v>
      </c>
      <c r="I20" s="56">
        <v>2456.9641799999999</v>
      </c>
      <c r="J20" s="56">
        <v>4178.1744399999998</v>
      </c>
      <c r="K20" s="56">
        <v>2495.8719999999998</v>
      </c>
      <c r="L20" s="56">
        <v>2436.44283</v>
      </c>
      <c r="M20" s="56">
        <v>2439.9945400000001</v>
      </c>
      <c r="N20" s="56">
        <v>2830.6975900000002</v>
      </c>
      <c r="O20" s="56">
        <v>3711.42571000002</v>
      </c>
      <c r="P20" s="57">
        <v>33325.210290000003</v>
      </c>
      <c r="Q20" s="189">
        <v>1.0914130897159999</v>
      </c>
    </row>
    <row r="21" spans="1:17" ht="14.4" customHeight="1" x14ac:dyDescent="0.3">
      <c r="A21" s="20" t="s">
        <v>49</v>
      </c>
      <c r="B21" s="55">
        <v>1504.00347312652</v>
      </c>
      <c r="C21" s="56">
        <v>125.33362276054299</v>
      </c>
      <c r="D21" s="56">
        <v>125.307</v>
      </c>
      <c r="E21" s="56">
        <v>125.306</v>
      </c>
      <c r="F21" s="56">
        <v>125.306</v>
      </c>
      <c r="G21" s="56">
        <v>125.306</v>
      </c>
      <c r="H21" s="56">
        <v>124.931</v>
      </c>
      <c r="I21" s="56">
        <v>124.931</v>
      </c>
      <c r="J21" s="56">
        <v>124.931</v>
      </c>
      <c r="K21" s="56">
        <v>126.128</v>
      </c>
      <c r="L21" s="56">
        <v>128.54</v>
      </c>
      <c r="M21" s="56">
        <v>131.738</v>
      </c>
      <c r="N21" s="56">
        <v>131.738</v>
      </c>
      <c r="O21" s="56">
        <v>131.75400000000101</v>
      </c>
      <c r="P21" s="57">
        <v>1525.9159999999999</v>
      </c>
      <c r="Q21" s="189">
        <v>1.014569465606</v>
      </c>
    </row>
    <row r="22" spans="1:17" ht="14.4" customHeight="1" x14ac:dyDescent="0.3">
      <c r="A22" s="19" t="s">
        <v>50</v>
      </c>
      <c r="B22" s="55">
        <v>40.249699119189998</v>
      </c>
      <c r="C22" s="56">
        <v>3.3541415932650001</v>
      </c>
      <c r="D22" s="56">
        <v>0</v>
      </c>
      <c r="E22" s="56">
        <v>0</v>
      </c>
      <c r="F22" s="56">
        <v>4.4527999999999999</v>
      </c>
      <c r="G22" s="56">
        <v>0</v>
      </c>
      <c r="H22" s="56">
        <v>9.0749999999999993</v>
      </c>
      <c r="I22" s="56">
        <v>0</v>
      </c>
      <c r="J22" s="56">
        <v>7.5394100000000002</v>
      </c>
      <c r="K22" s="56">
        <v>0</v>
      </c>
      <c r="L22" s="56">
        <v>64.704809999999995</v>
      </c>
      <c r="M22" s="56">
        <v>9.94</v>
      </c>
      <c r="N22" s="56">
        <v>4.561699999999</v>
      </c>
      <c r="O22" s="56">
        <v>0</v>
      </c>
      <c r="P22" s="57">
        <v>100.27372</v>
      </c>
      <c r="Q22" s="189">
        <v>2.4912911697309998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0.14043</v>
      </c>
      <c r="E24" s="56">
        <v>0.14943999999900001</v>
      </c>
      <c r="F24" s="56">
        <v>0.4405</v>
      </c>
      <c r="G24" s="56">
        <v>1.3189500000000001</v>
      </c>
      <c r="H24" s="56">
        <v>0.23832</v>
      </c>
      <c r="I24" s="56">
        <v>0.14391000000000001</v>
      </c>
      <c r="J24" s="56">
        <v>-3.49999999E-4</v>
      </c>
      <c r="K24" s="56">
        <v>2.8710800000000001</v>
      </c>
      <c r="L24" s="56">
        <v>0.74999999999900002</v>
      </c>
      <c r="M24" s="56">
        <v>29.583459999999999</v>
      </c>
      <c r="N24" s="56">
        <v>13.656459999999999</v>
      </c>
      <c r="O24" s="56">
        <v>2.5000000000000001E-2</v>
      </c>
      <c r="P24" s="57">
        <v>49.317200000004</v>
      </c>
      <c r="Q24" s="189"/>
    </row>
    <row r="25" spans="1:17" ht="14.4" customHeight="1" x14ac:dyDescent="0.3">
      <c r="A25" s="21" t="s">
        <v>53</v>
      </c>
      <c r="B25" s="58">
        <v>48082.2820035146</v>
      </c>
      <c r="C25" s="59">
        <v>4006.8568336262101</v>
      </c>
      <c r="D25" s="59">
        <v>3569.9658599999998</v>
      </c>
      <c r="E25" s="59">
        <v>3849.1188000000002</v>
      </c>
      <c r="F25" s="59">
        <v>3882.1589199999999</v>
      </c>
      <c r="G25" s="59">
        <v>3870.1287200000002</v>
      </c>
      <c r="H25" s="59">
        <v>4422.6887200000001</v>
      </c>
      <c r="I25" s="59">
        <v>3556.1076000000098</v>
      </c>
      <c r="J25" s="59">
        <v>5304.0048699999998</v>
      </c>
      <c r="K25" s="59">
        <v>3351.9873299999999</v>
      </c>
      <c r="L25" s="59">
        <v>3774.03838</v>
      </c>
      <c r="M25" s="59">
        <v>5449.7536499999997</v>
      </c>
      <c r="N25" s="59">
        <v>4431.56789999999</v>
      </c>
      <c r="O25" s="59">
        <v>5537.4072200000301</v>
      </c>
      <c r="P25" s="60">
        <v>50998.927969999997</v>
      </c>
      <c r="Q25" s="190">
        <v>1.060659474653</v>
      </c>
    </row>
    <row r="26" spans="1:17" ht="14.4" customHeight="1" x14ac:dyDescent="0.3">
      <c r="A26" s="19" t="s">
        <v>54</v>
      </c>
      <c r="B26" s="55">
        <v>5104.64250437181</v>
      </c>
      <c r="C26" s="56">
        <v>425.38687536431797</v>
      </c>
      <c r="D26" s="56">
        <v>439.73302999999999</v>
      </c>
      <c r="E26" s="56">
        <v>400.21127000000001</v>
      </c>
      <c r="F26" s="56">
        <v>433.23056000000003</v>
      </c>
      <c r="G26" s="56">
        <v>475.75756999999999</v>
      </c>
      <c r="H26" s="56">
        <v>451.43243999999999</v>
      </c>
      <c r="I26" s="56">
        <v>558.09776999999997</v>
      </c>
      <c r="J26" s="56">
        <v>559.43390999999997</v>
      </c>
      <c r="K26" s="56">
        <v>445.28402999999997</v>
      </c>
      <c r="L26" s="56">
        <v>443.87831999999997</v>
      </c>
      <c r="M26" s="56">
        <v>419.47550000000001</v>
      </c>
      <c r="N26" s="56">
        <v>506.98799000000002</v>
      </c>
      <c r="O26" s="56">
        <v>603.98267999999996</v>
      </c>
      <c r="P26" s="57">
        <v>5737.5050700000002</v>
      </c>
      <c r="Q26" s="189">
        <v>1.123977842735</v>
      </c>
    </row>
    <row r="27" spans="1:17" ht="14.4" customHeight="1" x14ac:dyDescent="0.3">
      <c r="A27" s="22" t="s">
        <v>55</v>
      </c>
      <c r="B27" s="58">
        <v>53186.924507886397</v>
      </c>
      <c r="C27" s="59">
        <v>4432.2437089905297</v>
      </c>
      <c r="D27" s="59">
        <v>4009.6988900000001</v>
      </c>
      <c r="E27" s="59">
        <v>4249.33007</v>
      </c>
      <c r="F27" s="59">
        <v>4315.3894799999998</v>
      </c>
      <c r="G27" s="59">
        <v>4345.8862900000004</v>
      </c>
      <c r="H27" s="59">
        <v>4874.1211599999997</v>
      </c>
      <c r="I27" s="59">
        <v>4114.2053700000097</v>
      </c>
      <c r="J27" s="59">
        <v>5863.4387800000004</v>
      </c>
      <c r="K27" s="59">
        <v>3797.2713600000002</v>
      </c>
      <c r="L27" s="59">
        <v>4217.9166999999998</v>
      </c>
      <c r="M27" s="59">
        <v>5869.2291500000001</v>
      </c>
      <c r="N27" s="59">
        <v>4938.5558899999896</v>
      </c>
      <c r="O27" s="59">
        <v>6141.3899000000301</v>
      </c>
      <c r="P27" s="60">
        <v>56736.433040000004</v>
      </c>
      <c r="Q27" s="190">
        <v>1.066736487679</v>
      </c>
    </row>
    <row r="28" spans="1:17" ht="14.4" customHeight="1" x14ac:dyDescent="0.3">
      <c r="A28" s="20" t="s">
        <v>56</v>
      </c>
      <c r="B28" s="55">
        <v>25.289991714066002</v>
      </c>
      <c r="C28" s="56">
        <v>2.1074993095050001</v>
      </c>
      <c r="D28" s="56">
        <v>2.08704</v>
      </c>
      <c r="E28" s="56">
        <v>4.8697600000000003</v>
      </c>
      <c r="F28" s="56">
        <v>3.4784000000000002</v>
      </c>
      <c r="G28" s="56">
        <v>8.1279800000000009</v>
      </c>
      <c r="H28" s="56">
        <v>7.6524799999999997</v>
      </c>
      <c r="I28" s="56">
        <v>4.17408</v>
      </c>
      <c r="J28" s="56">
        <v>3.1381899999999998</v>
      </c>
      <c r="K28" s="56">
        <v>0.376</v>
      </c>
      <c r="L28" s="56">
        <v>2.08704</v>
      </c>
      <c r="M28" s="56">
        <v>9.0993399999999998</v>
      </c>
      <c r="N28" s="56">
        <v>7.6524799999999997</v>
      </c>
      <c r="O28" s="56">
        <v>12.822240000000001</v>
      </c>
      <c r="P28" s="57">
        <v>65.565029999999993</v>
      </c>
      <c r="Q28" s="189">
        <v>2.5925287260380001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47245.683406019503</v>
      </c>
      <c r="C6" s="619">
        <v>48564.518900000003</v>
      </c>
      <c r="D6" s="620">
        <v>1318.8354939804599</v>
      </c>
      <c r="E6" s="621">
        <v>1.0279144124690001</v>
      </c>
      <c r="F6" s="619">
        <v>48082.2820035146</v>
      </c>
      <c r="G6" s="620">
        <v>48082.2820035146</v>
      </c>
      <c r="H6" s="622">
        <v>5537.4072200000301</v>
      </c>
      <c r="I6" s="619">
        <v>50998.927969999997</v>
      </c>
      <c r="J6" s="620">
        <v>2916.6459664854601</v>
      </c>
      <c r="K6" s="623">
        <v>1.060659474653</v>
      </c>
    </row>
    <row r="7" spans="1:11" ht="14.4" customHeight="1" thickBot="1" x14ac:dyDescent="0.35">
      <c r="A7" s="638" t="s">
        <v>315</v>
      </c>
      <c r="B7" s="619">
        <v>14750.0306641684</v>
      </c>
      <c r="C7" s="619">
        <v>14112.803550000001</v>
      </c>
      <c r="D7" s="620">
        <v>-637.22711416838104</v>
      </c>
      <c r="E7" s="621">
        <v>0.956798251564</v>
      </c>
      <c r="F7" s="619">
        <v>14568.3605356032</v>
      </c>
      <c r="G7" s="620">
        <v>14568.3605356032</v>
      </c>
      <c r="H7" s="622">
        <v>1570.8201300000101</v>
      </c>
      <c r="I7" s="619">
        <v>14528.068219999999</v>
      </c>
      <c r="J7" s="620">
        <v>-40.292315603143997</v>
      </c>
      <c r="K7" s="623">
        <v>0.99723425875500005</v>
      </c>
    </row>
    <row r="8" spans="1:11" ht="14.4" customHeight="1" thickBot="1" x14ac:dyDescent="0.35">
      <c r="A8" s="639" t="s">
        <v>316</v>
      </c>
      <c r="B8" s="619">
        <v>13567.177129634199</v>
      </c>
      <c r="C8" s="619">
        <v>12931.724550000001</v>
      </c>
      <c r="D8" s="620">
        <v>-635.45257963417305</v>
      </c>
      <c r="E8" s="621">
        <v>0.95316250583499995</v>
      </c>
      <c r="F8" s="619">
        <v>13388.4204765824</v>
      </c>
      <c r="G8" s="620">
        <v>13388.4204765824</v>
      </c>
      <c r="H8" s="622">
        <v>1465.1631300000099</v>
      </c>
      <c r="I8" s="619">
        <v>13408.980219999999</v>
      </c>
      <c r="J8" s="620">
        <v>20.559743417596</v>
      </c>
      <c r="K8" s="623">
        <v>1.0015356362200001</v>
      </c>
    </row>
    <row r="9" spans="1:11" ht="14.4" customHeight="1" thickBot="1" x14ac:dyDescent="0.35">
      <c r="A9" s="640" t="s">
        <v>317</v>
      </c>
      <c r="B9" s="624">
        <v>0</v>
      </c>
      <c r="C9" s="624">
        <v>9.3000000000000005E-4</v>
      </c>
      <c r="D9" s="625">
        <v>9.3000000000000005E-4</v>
      </c>
      <c r="E9" s="626" t="s">
        <v>312</v>
      </c>
      <c r="F9" s="624">
        <v>0</v>
      </c>
      <c r="G9" s="625">
        <v>0</v>
      </c>
      <c r="H9" s="627">
        <v>0</v>
      </c>
      <c r="I9" s="624">
        <v>2.5100000000000001E-3</v>
      </c>
      <c r="J9" s="625">
        <v>2.5100000000000001E-3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9.3000000000000005E-4</v>
      </c>
      <c r="D10" s="620">
        <v>9.3000000000000005E-4</v>
      </c>
      <c r="E10" s="629" t="s">
        <v>312</v>
      </c>
      <c r="F10" s="619">
        <v>0</v>
      </c>
      <c r="G10" s="620">
        <v>0</v>
      </c>
      <c r="H10" s="622">
        <v>0</v>
      </c>
      <c r="I10" s="619">
        <v>2.5100000000000001E-3</v>
      </c>
      <c r="J10" s="620">
        <v>2.5100000000000001E-3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4101.3197246543004</v>
      </c>
      <c r="C11" s="624">
        <v>4067.1626900000001</v>
      </c>
      <c r="D11" s="625">
        <v>-34.157034654294002</v>
      </c>
      <c r="E11" s="631">
        <v>0.99167169668599997</v>
      </c>
      <c r="F11" s="624">
        <v>4101.0000412064801</v>
      </c>
      <c r="G11" s="625">
        <v>4101.0000412064801</v>
      </c>
      <c r="H11" s="627">
        <v>595.80320000000302</v>
      </c>
      <c r="I11" s="624">
        <v>4049.1706800000002</v>
      </c>
      <c r="J11" s="625">
        <v>-51.829361206477998</v>
      </c>
      <c r="K11" s="632">
        <v>0.98736177500900002</v>
      </c>
    </row>
    <row r="12" spans="1:11" ht="14.4" customHeight="1" thickBot="1" x14ac:dyDescent="0.35">
      <c r="A12" s="641" t="s">
        <v>320</v>
      </c>
      <c r="B12" s="619">
        <v>3349.13796667821</v>
      </c>
      <c r="C12" s="619">
        <v>3339.3551000000002</v>
      </c>
      <c r="D12" s="620">
        <v>-9.7828666782120006</v>
      </c>
      <c r="E12" s="621">
        <v>0.99707898964499997</v>
      </c>
      <c r="F12" s="619">
        <v>3335.0003010820801</v>
      </c>
      <c r="G12" s="620">
        <v>3335.0003010820801</v>
      </c>
      <c r="H12" s="622">
        <v>527.42117000000201</v>
      </c>
      <c r="I12" s="619">
        <v>3269.0075700000002</v>
      </c>
      <c r="J12" s="620">
        <v>-65.992731082077995</v>
      </c>
      <c r="K12" s="623">
        <v>0.98021207642399999</v>
      </c>
    </row>
    <row r="13" spans="1:11" ht="14.4" customHeight="1" thickBot="1" x14ac:dyDescent="0.35">
      <c r="A13" s="641" t="s">
        <v>321</v>
      </c>
      <c r="B13" s="619">
        <v>85</v>
      </c>
      <c r="C13" s="619">
        <v>83.584569999999999</v>
      </c>
      <c r="D13" s="620">
        <v>-1.41543</v>
      </c>
      <c r="E13" s="621">
        <v>0.98334788235199999</v>
      </c>
      <c r="F13" s="619">
        <v>105.00000947934601</v>
      </c>
      <c r="G13" s="620">
        <v>105.00000947934601</v>
      </c>
      <c r="H13" s="622">
        <v>11.400259999999999</v>
      </c>
      <c r="I13" s="619">
        <v>104.89358</v>
      </c>
      <c r="J13" s="620">
        <v>-0.10642947934499999</v>
      </c>
      <c r="K13" s="623">
        <v>0.99898638600199996</v>
      </c>
    </row>
    <row r="14" spans="1:11" ht="14.4" customHeight="1" thickBot="1" x14ac:dyDescent="0.35">
      <c r="A14" s="641" t="s">
        <v>322</v>
      </c>
      <c r="B14" s="619">
        <v>12</v>
      </c>
      <c r="C14" s="619">
        <v>12.727959999999999</v>
      </c>
      <c r="D14" s="620">
        <v>0.72796000000000005</v>
      </c>
      <c r="E14" s="621">
        <v>1.060663333333</v>
      </c>
      <c r="F14" s="619">
        <v>15.000001354191999</v>
      </c>
      <c r="G14" s="620">
        <v>15.000001354191999</v>
      </c>
      <c r="H14" s="622">
        <v>1.43936</v>
      </c>
      <c r="I14" s="619">
        <v>14.8834</v>
      </c>
      <c r="J14" s="620">
        <v>-0.116601354192</v>
      </c>
      <c r="K14" s="623">
        <v>0.99222657708799999</v>
      </c>
    </row>
    <row r="15" spans="1:11" ht="14.4" customHeight="1" thickBot="1" x14ac:dyDescent="0.35">
      <c r="A15" s="641" t="s">
        <v>323</v>
      </c>
      <c r="B15" s="619">
        <v>0</v>
      </c>
      <c r="C15" s="619">
        <v>21.8504</v>
      </c>
      <c r="D15" s="620">
        <v>21.8504</v>
      </c>
      <c r="E15" s="629" t="s">
        <v>324</v>
      </c>
      <c r="F15" s="619">
        <v>0</v>
      </c>
      <c r="G15" s="620">
        <v>0</v>
      </c>
      <c r="H15" s="622">
        <v>0</v>
      </c>
      <c r="I15" s="619">
        <v>30.195</v>
      </c>
      <c r="J15" s="620">
        <v>30.195</v>
      </c>
      <c r="K15" s="630" t="s">
        <v>312</v>
      </c>
    </row>
    <row r="16" spans="1:11" ht="14.4" customHeight="1" thickBot="1" x14ac:dyDescent="0.35">
      <c r="A16" s="641" t="s">
        <v>325</v>
      </c>
      <c r="B16" s="619">
        <v>149.80000000000001</v>
      </c>
      <c r="C16" s="619">
        <v>143.45247000000001</v>
      </c>
      <c r="D16" s="620">
        <v>-6.3475299999999999</v>
      </c>
      <c r="E16" s="621">
        <v>0.95762663551399996</v>
      </c>
      <c r="F16" s="619">
        <v>140.00001263912799</v>
      </c>
      <c r="G16" s="620">
        <v>140.00001263912799</v>
      </c>
      <c r="H16" s="622">
        <v>9.0991700000000009</v>
      </c>
      <c r="I16" s="619">
        <v>137.07527999999999</v>
      </c>
      <c r="J16" s="620">
        <v>-2.9247326391269999</v>
      </c>
      <c r="K16" s="623">
        <v>0.97910905446300001</v>
      </c>
    </row>
    <row r="17" spans="1:11" ht="14.4" customHeight="1" thickBot="1" x14ac:dyDescent="0.35">
      <c r="A17" s="641" t="s">
        <v>326</v>
      </c>
      <c r="B17" s="619">
        <v>77.465153175731999</v>
      </c>
      <c r="C17" s="619">
        <v>74.954560000000001</v>
      </c>
      <c r="D17" s="620">
        <v>-2.5105931757320001</v>
      </c>
      <c r="E17" s="621">
        <v>0.96759067693199996</v>
      </c>
      <c r="F17" s="619">
        <v>89.000008034874</v>
      </c>
      <c r="G17" s="620">
        <v>89.000008034874</v>
      </c>
      <c r="H17" s="622">
        <v>14.794980000000001</v>
      </c>
      <c r="I17" s="619">
        <v>88.828230000000005</v>
      </c>
      <c r="J17" s="620">
        <v>-0.17177803487400001</v>
      </c>
      <c r="K17" s="623">
        <v>0.99806990989400002</v>
      </c>
    </row>
    <row r="18" spans="1:11" ht="14.4" customHeight="1" thickBot="1" x14ac:dyDescent="0.35">
      <c r="A18" s="641" t="s">
        <v>327</v>
      </c>
      <c r="B18" s="619">
        <v>123.63081984739399</v>
      </c>
      <c r="C18" s="619">
        <v>111.24952</v>
      </c>
      <c r="D18" s="620">
        <v>-12.381299847394001</v>
      </c>
      <c r="E18" s="621">
        <v>0.89985264303199997</v>
      </c>
      <c r="F18" s="619">
        <v>117.0000105627</v>
      </c>
      <c r="G18" s="620">
        <v>117.0000105627</v>
      </c>
      <c r="H18" s="622">
        <v>11.319229999999999</v>
      </c>
      <c r="I18" s="619">
        <v>132.73281</v>
      </c>
      <c r="J18" s="620">
        <v>15.732799437300001</v>
      </c>
      <c r="K18" s="623">
        <v>1.1344683591189999</v>
      </c>
    </row>
    <row r="19" spans="1:11" ht="14.4" customHeight="1" thickBot="1" x14ac:dyDescent="0.35">
      <c r="A19" s="641" t="s">
        <v>328</v>
      </c>
      <c r="B19" s="619">
        <v>14.68577942758</v>
      </c>
      <c r="C19" s="619">
        <v>4.2217900000000004</v>
      </c>
      <c r="D19" s="620">
        <v>-10.46398942758</v>
      </c>
      <c r="E19" s="621">
        <v>0.28747469760200001</v>
      </c>
      <c r="F19" s="619">
        <v>9.9996718731079994</v>
      </c>
      <c r="G19" s="620">
        <v>9.9996718731079994</v>
      </c>
      <c r="H19" s="622">
        <v>0</v>
      </c>
      <c r="I19" s="619">
        <v>5.9133800000000001</v>
      </c>
      <c r="J19" s="620">
        <v>-4.0862918731080002</v>
      </c>
      <c r="K19" s="623">
        <v>0.59135740402600001</v>
      </c>
    </row>
    <row r="20" spans="1:11" ht="14.4" customHeight="1" thickBot="1" x14ac:dyDescent="0.35">
      <c r="A20" s="641" t="s">
        <v>329</v>
      </c>
      <c r="B20" s="619">
        <v>289.600005525374</v>
      </c>
      <c r="C20" s="619">
        <v>275.76632000000001</v>
      </c>
      <c r="D20" s="620">
        <v>-13.833685525372999</v>
      </c>
      <c r="E20" s="621">
        <v>0.95223174978699998</v>
      </c>
      <c r="F20" s="619">
        <v>290.000026181051</v>
      </c>
      <c r="G20" s="620">
        <v>290.000026181051</v>
      </c>
      <c r="H20" s="622">
        <v>20.329029999999999</v>
      </c>
      <c r="I20" s="619">
        <v>265.64143000000001</v>
      </c>
      <c r="J20" s="620">
        <v>-24.358596181050999</v>
      </c>
      <c r="K20" s="623">
        <v>0.916004848338</v>
      </c>
    </row>
    <row r="21" spans="1:11" ht="14.4" customHeight="1" thickBot="1" x14ac:dyDescent="0.35">
      <c r="A21" s="640" t="s">
        <v>330</v>
      </c>
      <c r="B21" s="624">
        <v>836.52077221017998</v>
      </c>
      <c r="C21" s="624">
        <v>804.14300000000003</v>
      </c>
      <c r="D21" s="625">
        <v>-32.377772210179003</v>
      </c>
      <c r="E21" s="631">
        <v>0.96129471821099999</v>
      </c>
      <c r="F21" s="624">
        <v>779.89797895975698</v>
      </c>
      <c r="G21" s="625">
        <v>779.89797895975698</v>
      </c>
      <c r="H21" s="627">
        <v>94.536000000000001</v>
      </c>
      <c r="I21" s="624">
        <v>908.22</v>
      </c>
      <c r="J21" s="625">
        <v>128.32202104024401</v>
      </c>
      <c r="K21" s="632">
        <v>1.164536932396</v>
      </c>
    </row>
    <row r="22" spans="1:11" ht="14.4" customHeight="1" thickBot="1" x14ac:dyDescent="0.35">
      <c r="A22" s="641" t="s">
        <v>331</v>
      </c>
      <c r="B22" s="619">
        <v>748.86779593976803</v>
      </c>
      <c r="C22" s="619">
        <v>721.69500000000005</v>
      </c>
      <c r="D22" s="620">
        <v>-27.172795939766999</v>
      </c>
      <c r="E22" s="621">
        <v>0.96371482912299999</v>
      </c>
      <c r="F22" s="619">
        <v>702.77448552011595</v>
      </c>
      <c r="G22" s="620">
        <v>702.77448552011595</v>
      </c>
      <c r="H22" s="622">
        <v>83.22</v>
      </c>
      <c r="I22" s="619">
        <v>814.01400000000001</v>
      </c>
      <c r="J22" s="620">
        <v>111.239514479885</v>
      </c>
      <c r="K22" s="623">
        <v>1.158286216662</v>
      </c>
    </row>
    <row r="23" spans="1:11" ht="14.4" customHeight="1" thickBot="1" x14ac:dyDescent="0.35">
      <c r="A23" s="641" t="s">
        <v>332</v>
      </c>
      <c r="B23" s="619">
        <v>87.652976270411003</v>
      </c>
      <c r="C23" s="619">
        <v>82.447999999999993</v>
      </c>
      <c r="D23" s="620">
        <v>-5.2049762704109996</v>
      </c>
      <c r="E23" s="621">
        <v>0.94061837382000002</v>
      </c>
      <c r="F23" s="619">
        <v>77.123493439640001</v>
      </c>
      <c r="G23" s="620">
        <v>77.123493439640001</v>
      </c>
      <c r="H23" s="622">
        <v>11.316000000000001</v>
      </c>
      <c r="I23" s="619">
        <v>94.206000000000003</v>
      </c>
      <c r="J23" s="620">
        <v>17.082506560359001</v>
      </c>
      <c r="K23" s="623">
        <v>1.2214954976550001</v>
      </c>
    </row>
    <row r="24" spans="1:11" ht="14.4" customHeight="1" thickBot="1" x14ac:dyDescent="0.35">
      <c r="A24" s="640" t="s">
        <v>333</v>
      </c>
      <c r="B24" s="624">
        <v>7692.0738921485299</v>
      </c>
      <c r="C24" s="624">
        <v>7213.3287899999996</v>
      </c>
      <c r="D24" s="625">
        <v>-478.74510214853001</v>
      </c>
      <c r="E24" s="631">
        <v>0.93776124503400005</v>
      </c>
      <c r="F24" s="624">
        <v>7669.0006923533701</v>
      </c>
      <c r="G24" s="625">
        <v>7669.0006923533701</v>
      </c>
      <c r="H24" s="627">
        <v>685.49527000000296</v>
      </c>
      <c r="I24" s="624">
        <v>7580.3191299999999</v>
      </c>
      <c r="J24" s="625">
        <v>-88.681562353363006</v>
      </c>
      <c r="K24" s="632">
        <v>0.98843636010500002</v>
      </c>
    </row>
    <row r="25" spans="1:11" ht="14.4" customHeight="1" thickBot="1" x14ac:dyDescent="0.35">
      <c r="A25" s="641" t="s">
        <v>334</v>
      </c>
      <c r="B25" s="619">
        <v>299.99998267633299</v>
      </c>
      <c r="C25" s="619">
        <v>0</v>
      </c>
      <c r="D25" s="620">
        <v>-299.99998267633299</v>
      </c>
      <c r="E25" s="621">
        <v>0</v>
      </c>
      <c r="F25" s="619">
        <v>0</v>
      </c>
      <c r="G25" s="620">
        <v>0</v>
      </c>
      <c r="H25" s="622">
        <v>0</v>
      </c>
      <c r="I25" s="619">
        <v>0</v>
      </c>
      <c r="J25" s="620">
        <v>0</v>
      </c>
      <c r="K25" s="623">
        <v>0</v>
      </c>
    </row>
    <row r="26" spans="1:11" ht="14.4" customHeight="1" thickBot="1" x14ac:dyDescent="0.35">
      <c r="A26" s="641" t="s">
        <v>335</v>
      </c>
      <c r="B26" s="619">
        <v>4916.9998667022501</v>
      </c>
      <c r="C26" s="619">
        <v>5041.9311900000002</v>
      </c>
      <c r="D26" s="620">
        <v>124.931323297747</v>
      </c>
      <c r="E26" s="621">
        <v>1.02540803878</v>
      </c>
      <c r="F26" s="619">
        <v>5250.0004739672904</v>
      </c>
      <c r="G26" s="620">
        <v>5250.0004739672904</v>
      </c>
      <c r="H26" s="622">
        <v>437.49555000000203</v>
      </c>
      <c r="I26" s="619">
        <v>5237.0977300000004</v>
      </c>
      <c r="J26" s="620">
        <v>-12.902743967292</v>
      </c>
      <c r="K26" s="623">
        <v>0.997542334704</v>
      </c>
    </row>
    <row r="27" spans="1:11" ht="14.4" customHeight="1" thickBot="1" x14ac:dyDescent="0.35">
      <c r="A27" s="641" t="s">
        <v>336</v>
      </c>
      <c r="B27" s="619">
        <v>54.999998267633003</v>
      </c>
      <c r="C27" s="619">
        <v>11.71612</v>
      </c>
      <c r="D27" s="620">
        <v>-43.283878267633</v>
      </c>
      <c r="E27" s="621">
        <v>0.21302037034499999</v>
      </c>
      <c r="F27" s="619">
        <v>40.000003611178997</v>
      </c>
      <c r="G27" s="620">
        <v>40.000003611178997</v>
      </c>
      <c r="H27" s="622">
        <v>0.76229999999999998</v>
      </c>
      <c r="I27" s="619">
        <v>3.4216799999999998</v>
      </c>
      <c r="J27" s="620">
        <v>-36.578323611179002</v>
      </c>
      <c r="K27" s="623">
        <v>8.5541992277000004E-2</v>
      </c>
    </row>
    <row r="28" spans="1:11" ht="14.4" customHeight="1" thickBot="1" x14ac:dyDescent="0.35">
      <c r="A28" s="641" t="s">
        <v>337</v>
      </c>
      <c r="B28" s="619">
        <v>373.99998821990602</v>
      </c>
      <c r="C28" s="619">
        <v>140.97131999999999</v>
      </c>
      <c r="D28" s="620">
        <v>-233.028668219906</v>
      </c>
      <c r="E28" s="621">
        <v>0.37692867497299998</v>
      </c>
      <c r="F28" s="619">
        <v>350.00003159782</v>
      </c>
      <c r="G28" s="620">
        <v>350.00003159782</v>
      </c>
      <c r="H28" s="622">
        <v>70.485659999999996</v>
      </c>
      <c r="I28" s="619">
        <v>347.94252999999998</v>
      </c>
      <c r="J28" s="620">
        <v>-2.0575015978189999</v>
      </c>
      <c r="K28" s="623">
        <v>0.99412142453600005</v>
      </c>
    </row>
    <row r="29" spans="1:11" ht="14.4" customHeight="1" thickBot="1" x14ac:dyDescent="0.35">
      <c r="A29" s="641" t="s">
        <v>338</v>
      </c>
      <c r="B29" s="619">
        <v>2.249319929151</v>
      </c>
      <c r="C29" s="619">
        <v>1.29922</v>
      </c>
      <c r="D29" s="620">
        <v>-0.95009992915099994</v>
      </c>
      <c r="E29" s="621">
        <v>0.57760569457499999</v>
      </c>
      <c r="F29" s="619">
        <v>3.000000270838</v>
      </c>
      <c r="G29" s="620">
        <v>3.000000270838</v>
      </c>
      <c r="H29" s="622">
        <v>0</v>
      </c>
      <c r="I29" s="619">
        <v>0.2056</v>
      </c>
      <c r="J29" s="620">
        <v>-2.794400270838</v>
      </c>
      <c r="K29" s="623">
        <v>6.8533327145999995E-2</v>
      </c>
    </row>
    <row r="30" spans="1:11" ht="14.4" customHeight="1" thickBot="1" x14ac:dyDescent="0.35">
      <c r="A30" s="641" t="s">
        <v>339</v>
      </c>
      <c r="B30" s="619">
        <v>336.63904090088801</v>
      </c>
      <c r="C30" s="619">
        <v>337.00029000000001</v>
      </c>
      <c r="D30" s="620">
        <v>0.36124909911199998</v>
      </c>
      <c r="E30" s="621">
        <v>1.001073105181</v>
      </c>
      <c r="F30" s="619">
        <v>320.00002888943499</v>
      </c>
      <c r="G30" s="620">
        <v>320.00002888943499</v>
      </c>
      <c r="H30" s="622">
        <v>25.969930000000002</v>
      </c>
      <c r="I30" s="619">
        <v>321.39222999999998</v>
      </c>
      <c r="J30" s="620">
        <v>1.3922011105650001</v>
      </c>
      <c r="K30" s="623">
        <v>1.004350628077</v>
      </c>
    </row>
    <row r="31" spans="1:11" ht="14.4" customHeight="1" thickBot="1" x14ac:dyDescent="0.35">
      <c r="A31" s="641" t="s">
        <v>340</v>
      </c>
      <c r="B31" s="619">
        <v>470.18647998800202</v>
      </c>
      <c r="C31" s="619">
        <v>461.58044999999998</v>
      </c>
      <c r="D31" s="620">
        <v>-8.6060299880019997</v>
      </c>
      <c r="E31" s="621">
        <v>0.98169656007899997</v>
      </c>
      <c r="F31" s="619">
        <v>500.00004513974199</v>
      </c>
      <c r="G31" s="620">
        <v>500.00004513974199</v>
      </c>
      <c r="H31" s="622">
        <v>39.040509999999998</v>
      </c>
      <c r="I31" s="619">
        <v>469.97318000000001</v>
      </c>
      <c r="J31" s="620">
        <v>-30.026865139742</v>
      </c>
      <c r="K31" s="623">
        <v>0.93994627514200002</v>
      </c>
    </row>
    <row r="32" spans="1:11" ht="14.4" customHeight="1" thickBot="1" x14ac:dyDescent="0.35">
      <c r="A32" s="641" t="s">
        <v>341</v>
      </c>
      <c r="B32" s="619">
        <v>35.999998866086997</v>
      </c>
      <c r="C32" s="619">
        <v>32.953200000000002</v>
      </c>
      <c r="D32" s="620">
        <v>-3.0467988660869998</v>
      </c>
      <c r="E32" s="621">
        <v>0.91536669549799998</v>
      </c>
      <c r="F32" s="619">
        <v>35.000003159781997</v>
      </c>
      <c r="G32" s="620">
        <v>35.000003159781997</v>
      </c>
      <c r="H32" s="622">
        <v>3.5908000000000002</v>
      </c>
      <c r="I32" s="619">
        <v>38.541899999999998</v>
      </c>
      <c r="J32" s="620">
        <v>3.541896840218</v>
      </c>
      <c r="K32" s="623">
        <v>1.1011970434409999</v>
      </c>
    </row>
    <row r="33" spans="1:11" ht="14.4" customHeight="1" thickBot="1" x14ac:dyDescent="0.35">
      <c r="A33" s="641" t="s">
        <v>342</v>
      </c>
      <c r="B33" s="619">
        <v>75.999997606183996</v>
      </c>
      <c r="C33" s="619">
        <v>77.371880000000004</v>
      </c>
      <c r="D33" s="620">
        <v>1.371882393815</v>
      </c>
      <c r="E33" s="621">
        <v>1.0180510846969999</v>
      </c>
      <c r="F33" s="619">
        <v>70.000006319562999</v>
      </c>
      <c r="G33" s="620">
        <v>70.000006319562999</v>
      </c>
      <c r="H33" s="622">
        <v>5.7754799999999999</v>
      </c>
      <c r="I33" s="619">
        <v>61.458069999999999</v>
      </c>
      <c r="J33" s="620">
        <v>-8.5419363195629998</v>
      </c>
      <c r="K33" s="623">
        <v>0.87797234930800006</v>
      </c>
    </row>
    <row r="34" spans="1:11" ht="14.4" customHeight="1" thickBot="1" x14ac:dyDescent="0.35">
      <c r="A34" s="641" t="s">
        <v>343</v>
      </c>
      <c r="B34" s="619">
        <v>7.9999997480190004</v>
      </c>
      <c r="C34" s="619">
        <v>10.53074</v>
      </c>
      <c r="D34" s="620">
        <v>2.5307402519800002</v>
      </c>
      <c r="E34" s="621">
        <v>1.3163425414609999</v>
      </c>
      <c r="F34" s="619">
        <v>11.000000993074</v>
      </c>
      <c r="G34" s="620">
        <v>11.000000993074</v>
      </c>
      <c r="H34" s="622">
        <v>0.81810000000000005</v>
      </c>
      <c r="I34" s="619">
        <v>12.200530000000001</v>
      </c>
      <c r="J34" s="620">
        <v>1.2005290069250001</v>
      </c>
      <c r="K34" s="623">
        <v>1.1091389907760001</v>
      </c>
    </row>
    <row r="35" spans="1:11" ht="14.4" customHeight="1" thickBot="1" x14ac:dyDescent="0.35">
      <c r="A35" s="641" t="s">
        <v>344</v>
      </c>
      <c r="B35" s="619">
        <v>57.99999817314</v>
      </c>
      <c r="C35" s="619">
        <v>48.631100000000004</v>
      </c>
      <c r="D35" s="620">
        <v>-9.3688981731399998</v>
      </c>
      <c r="E35" s="621">
        <v>0.83846726778799996</v>
      </c>
      <c r="F35" s="619">
        <v>55.000004965370998</v>
      </c>
      <c r="G35" s="620">
        <v>55.000004965370998</v>
      </c>
      <c r="H35" s="622">
        <v>5.3940000000000001</v>
      </c>
      <c r="I35" s="619">
        <v>53.671999999999997</v>
      </c>
      <c r="J35" s="620">
        <v>-1.328004965371</v>
      </c>
      <c r="K35" s="623">
        <v>0.975854457354</v>
      </c>
    </row>
    <row r="36" spans="1:11" ht="14.4" customHeight="1" thickBot="1" x14ac:dyDescent="0.35">
      <c r="A36" s="641" t="s">
        <v>345</v>
      </c>
      <c r="B36" s="619">
        <v>1028.9999675889901</v>
      </c>
      <c r="C36" s="619">
        <v>1012.24015</v>
      </c>
      <c r="D36" s="620">
        <v>-16.759817588992998</v>
      </c>
      <c r="E36" s="621">
        <v>0.98371251883599997</v>
      </c>
      <c r="F36" s="619">
        <v>1000.00009027948</v>
      </c>
      <c r="G36" s="620">
        <v>1000.00009027948</v>
      </c>
      <c r="H36" s="622">
        <v>81.815359999999998</v>
      </c>
      <c r="I36" s="619">
        <v>1001.44488</v>
      </c>
      <c r="J36" s="620">
        <v>1.444789720515</v>
      </c>
      <c r="K36" s="623">
        <v>1.0014447895900001</v>
      </c>
    </row>
    <row r="37" spans="1:11" ht="14.4" customHeight="1" thickBot="1" x14ac:dyDescent="0.35">
      <c r="A37" s="641" t="s">
        <v>346</v>
      </c>
      <c r="B37" s="619">
        <v>0</v>
      </c>
      <c r="C37" s="619">
        <v>9.8085500000000003</v>
      </c>
      <c r="D37" s="620">
        <v>9.8085500000000003</v>
      </c>
      <c r="E37" s="629" t="s">
        <v>324</v>
      </c>
      <c r="F37" s="619">
        <v>5.0000004513969998</v>
      </c>
      <c r="G37" s="620">
        <v>5.0000004513969998</v>
      </c>
      <c r="H37" s="622">
        <v>0</v>
      </c>
      <c r="I37" s="619">
        <v>16.907720000000001</v>
      </c>
      <c r="J37" s="620">
        <v>11.907719548602</v>
      </c>
      <c r="K37" s="623">
        <v>3.3815436947149999</v>
      </c>
    </row>
    <row r="38" spans="1:11" ht="14.4" customHeight="1" thickBot="1" x14ac:dyDescent="0.35">
      <c r="A38" s="641" t="s">
        <v>347</v>
      </c>
      <c r="B38" s="619">
        <v>29.999253481936002</v>
      </c>
      <c r="C38" s="619">
        <v>27.29458</v>
      </c>
      <c r="D38" s="620">
        <v>-2.7046734819360001</v>
      </c>
      <c r="E38" s="621">
        <v>0.90984197378200005</v>
      </c>
      <c r="F38" s="619">
        <v>30.000002708383999</v>
      </c>
      <c r="G38" s="620">
        <v>30.000002708383999</v>
      </c>
      <c r="H38" s="622">
        <v>14.347580000000001</v>
      </c>
      <c r="I38" s="619">
        <v>16.06108</v>
      </c>
      <c r="J38" s="620">
        <v>-13.938922708384</v>
      </c>
      <c r="K38" s="623">
        <v>0.53536928500000003</v>
      </c>
    </row>
    <row r="39" spans="1:11" ht="14.4" customHeight="1" thickBot="1" x14ac:dyDescent="0.35">
      <c r="A39" s="640" t="s">
        <v>348</v>
      </c>
      <c r="B39" s="624">
        <v>496.99998434570398</v>
      </c>
      <c r="C39" s="624">
        <v>444.51128</v>
      </c>
      <c r="D39" s="625">
        <v>-52.488704345704001</v>
      </c>
      <c r="E39" s="631">
        <v>0.89438892153100003</v>
      </c>
      <c r="F39" s="624">
        <v>465.51600554605102</v>
      </c>
      <c r="G39" s="625">
        <v>465.51600554605102</v>
      </c>
      <c r="H39" s="627">
        <v>31.197099999999999</v>
      </c>
      <c r="I39" s="624">
        <v>465.99358000000001</v>
      </c>
      <c r="J39" s="625">
        <v>0.477574453949</v>
      </c>
      <c r="K39" s="632">
        <v>1.0010259034019999</v>
      </c>
    </row>
    <row r="40" spans="1:11" ht="14.4" customHeight="1" thickBot="1" x14ac:dyDescent="0.35">
      <c r="A40" s="641" t="s">
        <v>349</v>
      </c>
      <c r="B40" s="619">
        <v>425.99998658203202</v>
      </c>
      <c r="C40" s="619">
        <v>372.98694999999998</v>
      </c>
      <c r="D40" s="620">
        <v>-53.013036582032001</v>
      </c>
      <c r="E40" s="621">
        <v>0.875556248235</v>
      </c>
      <c r="F40" s="619">
        <v>414.112223810209</v>
      </c>
      <c r="G40" s="620">
        <v>414.112223810209</v>
      </c>
      <c r="H40" s="622">
        <v>25.28302</v>
      </c>
      <c r="I40" s="619">
        <v>393.35257999999999</v>
      </c>
      <c r="J40" s="620">
        <v>-20.759643810208999</v>
      </c>
      <c r="K40" s="623">
        <v>0.94986952179399997</v>
      </c>
    </row>
    <row r="41" spans="1:11" ht="14.4" customHeight="1" thickBot="1" x14ac:dyDescent="0.35">
      <c r="A41" s="641" t="s">
        <v>350</v>
      </c>
      <c r="B41" s="619">
        <v>70.999997763671999</v>
      </c>
      <c r="C41" s="619">
        <v>71.524330000000006</v>
      </c>
      <c r="D41" s="620">
        <v>0.52433223632699999</v>
      </c>
      <c r="E41" s="621">
        <v>1.0073849613070001</v>
      </c>
      <c r="F41" s="619">
        <v>51.403781735841001</v>
      </c>
      <c r="G41" s="620">
        <v>51.403781735841001</v>
      </c>
      <c r="H41" s="622">
        <v>5.9140800000000002</v>
      </c>
      <c r="I41" s="619">
        <v>72.641000000000005</v>
      </c>
      <c r="J41" s="620">
        <v>21.237218264157999</v>
      </c>
      <c r="K41" s="623">
        <v>1.4131450556159999</v>
      </c>
    </row>
    <row r="42" spans="1:11" ht="14.4" customHeight="1" thickBot="1" x14ac:dyDescent="0.35">
      <c r="A42" s="640" t="s">
        <v>351</v>
      </c>
      <c r="B42" s="624">
        <v>308.93777971746601</v>
      </c>
      <c r="C42" s="624">
        <v>313.28564</v>
      </c>
      <c r="D42" s="625">
        <v>4.3478602825330004</v>
      </c>
      <c r="E42" s="631">
        <v>1.014073579108</v>
      </c>
      <c r="F42" s="624">
        <v>304.29692138951702</v>
      </c>
      <c r="G42" s="625">
        <v>304.29692138951702</v>
      </c>
      <c r="H42" s="627">
        <v>50.654510000000002</v>
      </c>
      <c r="I42" s="624">
        <v>314.22278</v>
      </c>
      <c r="J42" s="625">
        <v>9.9258586104830009</v>
      </c>
      <c r="K42" s="632">
        <v>1.032618991231</v>
      </c>
    </row>
    <row r="43" spans="1:11" ht="14.4" customHeight="1" thickBot="1" x14ac:dyDescent="0.35">
      <c r="A43" s="641" t="s">
        <v>352</v>
      </c>
      <c r="B43" s="619">
        <v>5.312210630529</v>
      </c>
      <c r="C43" s="619">
        <v>9.3086000000000002</v>
      </c>
      <c r="D43" s="620">
        <v>3.9963893694700001</v>
      </c>
      <c r="E43" s="621">
        <v>1.7523025059470001</v>
      </c>
      <c r="F43" s="619">
        <v>4.9061803702470002</v>
      </c>
      <c r="G43" s="620">
        <v>4.9061803702470002</v>
      </c>
      <c r="H43" s="622">
        <v>4.7431999999999999</v>
      </c>
      <c r="I43" s="619">
        <v>4.7431999999999999</v>
      </c>
      <c r="J43" s="620">
        <v>-0.16298037024699999</v>
      </c>
      <c r="K43" s="623">
        <v>0.96678059957999996</v>
      </c>
    </row>
    <row r="44" spans="1:11" ht="14.4" customHeight="1" thickBot="1" x14ac:dyDescent="0.35">
      <c r="A44" s="641" t="s">
        <v>353</v>
      </c>
      <c r="B44" s="619">
        <v>15.999999937004</v>
      </c>
      <c r="C44" s="619">
        <v>18.24869</v>
      </c>
      <c r="D44" s="620">
        <v>2.2486900629950002</v>
      </c>
      <c r="E44" s="621">
        <v>1.1405431294899999</v>
      </c>
      <c r="F44" s="619">
        <v>20.000001805589001</v>
      </c>
      <c r="G44" s="620">
        <v>20.000001805589001</v>
      </c>
      <c r="H44" s="622">
        <v>4.1085399999999996</v>
      </c>
      <c r="I44" s="619">
        <v>18.55687</v>
      </c>
      <c r="J44" s="620">
        <v>-1.4431318055889999</v>
      </c>
      <c r="K44" s="623">
        <v>0.92784341623400002</v>
      </c>
    </row>
    <row r="45" spans="1:11" ht="14.4" customHeight="1" thickBot="1" x14ac:dyDescent="0.35">
      <c r="A45" s="641" t="s">
        <v>354</v>
      </c>
      <c r="B45" s="619">
        <v>124</v>
      </c>
      <c r="C45" s="619">
        <v>138.95636999999999</v>
      </c>
      <c r="D45" s="620">
        <v>14.95637</v>
      </c>
      <c r="E45" s="621">
        <v>1.1206158870959999</v>
      </c>
      <c r="F45" s="619">
        <v>137.647445867237</v>
      </c>
      <c r="G45" s="620">
        <v>137.647445867237</v>
      </c>
      <c r="H45" s="622">
        <v>28.38008</v>
      </c>
      <c r="I45" s="619">
        <v>138.99215000000001</v>
      </c>
      <c r="J45" s="620">
        <v>1.344704132762</v>
      </c>
      <c r="K45" s="623">
        <v>1.009769190588</v>
      </c>
    </row>
    <row r="46" spans="1:11" ht="14.4" customHeight="1" thickBot="1" x14ac:dyDescent="0.35">
      <c r="A46" s="641" t="s">
        <v>355</v>
      </c>
      <c r="B46" s="619">
        <v>78.999997763671999</v>
      </c>
      <c r="C46" s="619">
        <v>64.157309999999995</v>
      </c>
      <c r="D46" s="620">
        <v>-14.842687763672</v>
      </c>
      <c r="E46" s="621">
        <v>0.81211787109</v>
      </c>
      <c r="F46" s="619">
        <v>58.877662269363</v>
      </c>
      <c r="G46" s="620">
        <v>58.877662269363</v>
      </c>
      <c r="H46" s="622">
        <v>6.5120899999999997</v>
      </c>
      <c r="I46" s="619">
        <v>57.607590000000002</v>
      </c>
      <c r="J46" s="620">
        <v>-1.270072269363</v>
      </c>
      <c r="K46" s="623">
        <v>0.97842862266499997</v>
      </c>
    </row>
    <row r="47" spans="1:11" ht="14.4" customHeight="1" thickBot="1" x14ac:dyDescent="0.35">
      <c r="A47" s="641" t="s">
        <v>356</v>
      </c>
      <c r="B47" s="619">
        <v>16.999999464540998</v>
      </c>
      <c r="C47" s="619">
        <v>5.6340500000000002</v>
      </c>
      <c r="D47" s="620">
        <v>-11.365949464541</v>
      </c>
      <c r="E47" s="621">
        <v>0.331414716321</v>
      </c>
      <c r="F47" s="619">
        <v>6.2017411486889999</v>
      </c>
      <c r="G47" s="620">
        <v>6.2017411486889999</v>
      </c>
      <c r="H47" s="622">
        <v>0.51049999999999995</v>
      </c>
      <c r="I47" s="619">
        <v>8.8856599999999997</v>
      </c>
      <c r="J47" s="620">
        <v>2.6839188513100001</v>
      </c>
      <c r="K47" s="623">
        <v>1.432768602713</v>
      </c>
    </row>
    <row r="48" spans="1:11" ht="14.4" customHeight="1" thickBot="1" x14ac:dyDescent="0.35">
      <c r="A48" s="641" t="s">
        <v>357</v>
      </c>
      <c r="B48" s="619">
        <v>0.135742067465</v>
      </c>
      <c r="C48" s="619">
        <v>0</v>
      </c>
      <c r="D48" s="620">
        <v>-0.135742067465</v>
      </c>
      <c r="E48" s="621">
        <v>0</v>
      </c>
      <c r="F48" s="619">
        <v>0</v>
      </c>
      <c r="G48" s="620">
        <v>0</v>
      </c>
      <c r="H48" s="622">
        <v>0</v>
      </c>
      <c r="I48" s="619">
        <v>0.12162000000000001</v>
      </c>
      <c r="J48" s="620">
        <v>0.12162000000000001</v>
      </c>
      <c r="K48" s="630" t="s">
        <v>324</v>
      </c>
    </row>
    <row r="49" spans="1:11" ht="14.4" customHeight="1" thickBot="1" x14ac:dyDescent="0.35">
      <c r="A49" s="641" t="s">
        <v>358</v>
      </c>
      <c r="B49" s="619">
        <v>0</v>
      </c>
      <c r="C49" s="619">
        <v>0</v>
      </c>
      <c r="D49" s="620">
        <v>0</v>
      </c>
      <c r="E49" s="621">
        <v>1</v>
      </c>
      <c r="F49" s="619">
        <v>0</v>
      </c>
      <c r="G49" s="620">
        <v>0</v>
      </c>
      <c r="H49" s="622">
        <v>0</v>
      </c>
      <c r="I49" s="619">
        <v>0.54449999999900001</v>
      </c>
      <c r="J49" s="620">
        <v>0.54449999999900001</v>
      </c>
      <c r="K49" s="630" t="s">
        <v>324</v>
      </c>
    </row>
    <row r="50" spans="1:11" ht="14.4" customHeight="1" thickBot="1" x14ac:dyDescent="0.35">
      <c r="A50" s="641" t="s">
        <v>359</v>
      </c>
      <c r="B50" s="619">
        <v>5.8044385288219997</v>
      </c>
      <c r="C50" s="619">
        <v>5.5353000000000003</v>
      </c>
      <c r="D50" s="620">
        <v>-0.26913852882200001</v>
      </c>
      <c r="E50" s="621">
        <v>0.95363228889600005</v>
      </c>
      <c r="F50" s="619">
        <v>4.7852273180419997</v>
      </c>
      <c r="G50" s="620">
        <v>4.7852273180419997</v>
      </c>
      <c r="H50" s="622">
        <v>1.9359999999999999E-2</v>
      </c>
      <c r="I50" s="619">
        <v>5.2515200000000002</v>
      </c>
      <c r="J50" s="620">
        <v>0.46629268195700002</v>
      </c>
      <c r="K50" s="623">
        <v>1.0974442071329999</v>
      </c>
    </row>
    <row r="51" spans="1:11" ht="14.4" customHeight="1" thickBot="1" x14ac:dyDescent="0.35">
      <c r="A51" s="641" t="s">
        <v>360</v>
      </c>
      <c r="B51" s="619">
        <v>15.049027689066</v>
      </c>
      <c r="C51" s="619">
        <v>10.859669999999999</v>
      </c>
      <c r="D51" s="620">
        <v>-4.189357689066</v>
      </c>
      <c r="E51" s="621">
        <v>0.72161937796700004</v>
      </c>
      <c r="F51" s="619">
        <v>12.721475786324</v>
      </c>
      <c r="G51" s="620">
        <v>12.721475786324</v>
      </c>
      <c r="H51" s="622">
        <v>0.19239000000000001</v>
      </c>
      <c r="I51" s="619">
        <v>12.61275</v>
      </c>
      <c r="J51" s="620">
        <v>-0.108725786324</v>
      </c>
      <c r="K51" s="623">
        <v>0.99145336687700003</v>
      </c>
    </row>
    <row r="52" spans="1:11" ht="14.4" customHeight="1" thickBot="1" x14ac:dyDescent="0.35">
      <c r="A52" s="641" t="s">
        <v>361</v>
      </c>
      <c r="B52" s="619">
        <v>0</v>
      </c>
      <c r="C52" s="619">
        <v>0.76700000000000002</v>
      </c>
      <c r="D52" s="620">
        <v>0.76700000000000002</v>
      </c>
      <c r="E52" s="629" t="s">
        <v>324</v>
      </c>
      <c r="F52" s="619">
        <v>0</v>
      </c>
      <c r="G52" s="620">
        <v>0</v>
      </c>
      <c r="H52" s="622">
        <v>0.34899999999999998</v>
      </c>
      <c r="I52" s="619">
        <v>2.6132499999999999</v>
      </c>
      <c r="J52" s="620">
        <v>2.6132499999999999</v>
      </c>
      <c r="K52" s="630" t="s">
        <v>312</v>
      </c>
    </row>
    <row r="53" spans="1:11" ht="14.4" customHeight="1" thickBot="1" x14ac:dyDescent="0.35">
      <c r="A53" s="641" t="s">
        <v>362</v>
      </c>
      <c r="B53" s="619">
        <v>0</v>
      </c>
      <c r="C53" s="619">
        <v>0.52049999999999996</v>
      </c>
      <c r="D53" s="620">
        <v>0.52049999999999996</v>
      </c>
      <c r="E53" s="629" t="s">
        <v>324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312</v>
      </c>
    </row>
    <row r="54" spans="1:11" ht="14.4" customHeight="1" thickBot="1" x14ac:dyDescent="0.35">
      <c r="A54" s="641" t="s">
        <v>363</v>
      </c>
      <c r="B54" s="619">
        <v>46.636363636363001</v>
      </c>
      <c r="C54" s="619">
        <v>59.29815</v>
      </c>
      <c r="D54" s="620">
        <v>12.661786363636001</v>
      </c>
      <c r="E54" s="621">
        <v>1.271500292397</v>
      </c>
      <c r="F54" s="619">
        <v>59.157186824023</v>
      </c>
      <c r="G54" s="620">
        <v>59.157186824023</v>
      </c>
      <c r="H54" s="622">
        <v>5.8393499999999996</v>
      </c>
      <c r="I54" s="619">
        <v>64.293670000000006</v>
      </c>
      <c r="J54" s="620">
        <v>5.1364831759770002</v>
      </c>
      <c r="K54" s="623">
        <v>1.086827711927</v>
      </c>
    </row>
    <row r="55" spans="1:11" ht="14.4" customHeight="1" thickBot="1" x14ac:dyDescent="0.35">
      <c r="A55" s="640" t="s">
        <v>364</v>
      </c>
      <c r="B55" s="624">
        <v>91.961341434222007</v>
      </c>
      <c r="C55" s="624">
        <v>43.696370000000002</v>
      </c>
      <c r="D55" s="625">
        <v>-48.264971434221998</v>
      </c>
      <c r="E55" s="631">
        <v>0.47516020665300002</v>
      </c>
      <c r="F55" s="624">
        <v>42.668576440239001</v>
      </c>
      <c r="G55" s="625">
        <v>42.668576440239001</v>
      </c>
      <c r="H55" s="627">
        <v>2.2173600000000002</v>
      </c>
      <c r="I55" s="624">
        <v>44.493690000000001</v>
      </c>
      <c r="J55" s="625">
        <v>1.8251135597599999</v>
      </c>
      <c r="K55" s="632">
        <v>1.04277418447</v>
      </c>
    </row>
    <row r="56" spans="1:11" ht="14.4" customHeight="1" thickBot="1" x14ac:dyDescent="0.35">
      <c r="A56" s="641" t="s">
        <v>365</v>
      </c>
      <c r="B56" s="619">
        <v>0</v>
      </c>
      <c r="C56" s="619">
        <v>0.29915000000000003</v>
      </c>
      <c r="D56" s="620">
        <v>0.29915000000000003</v>
      </c>
      <c r="E56" s="629" t="s">
        <v>312</v>
      </c>
      <c r="F56" s="619">
        <v>0.12543740974199999</v>
      </c>
      <c r="G56" s="620">
        <v>0.12543740974199999</v>
      </c>
      <c r="H56" s="622">
        <v>0</v>
      </c>
      <c r="I56" s="619">
        <v>0.40687000000000001</v>
      </c>
      <c r="J56" s="620">
        <v>0.28143259025700001</v>
      </c>
      <c r="K56" s="623">
        <v>3.2436097080900002</v>
      </c>
    </row>
    <row r="57" spans="1:11" ht="14.4" customHeight="1" thickBot="1" x14ac:dyDescent="0.35">
      <c r="A57" s="641" t="s">
        <v>366</v>
      </c>
      <c r="B57" s="619">
        <v>0</v>
      </c>
      <c r="C57" s="619">
        <v>0</v>
      </c>
      <c r="D57" s="620">
        <v>0</v>
      </c>
      <c r="E57" s="621">
        <v>1</v>
      </c>
      <c r="F57" s="619">
        <v>0</v>
      </c>
      <c r="G57" s="620">
        <v>0</v>
      </c>
      <c r="H57" s="622">
        <v>0</v>
      </c>
      <c r="I57" s="619">
        <v>5.4349999999999996</v>
      </c>
      <c r="J57" s="620">
        <v>5.4349999999999996</v>
      </c>
      <c r="K57" s="630" t="s">
        <v>324</v>
      </c>
    </row>
    <row r="58" spans="1:11" ht="14.4" customHeight="1" thickBot="1" x14ac:dyDescent="0.35">
      <c r="A58" s="641" t="s">
        <v>367</v>
      </c>
      <c r="B58" s="619">
        <v>83.961341686202999</v>
      </c>
      <c r="C58" s="619">
        <v>29.150099999999998</v>
      </c>
      <c r="D58" s="620">
        <v>-54.811241686202997</v>
      </c>
      <c r="E58" s="621">
        <v>0.34718478069199998</v>
      </c>
      <c r="F58" s="619">
        <v>29.425682865252</v>
      </c>
      <c r="G58" s="620">
        <v>29.425682865252</v>
      </c>
      <c r="H58" s="622">
        <v>1.9722999999999999</v>
      </c>
      <c r="I58" s="619">
        <v>31.230049999999999</v>
      </c>
      <c r="J58" s="620">
        <v>1.8043671347470001</v>
      </c>
      <c r="K58" s="623">
        <v>1.0613194651419999</v>
      </c>
    </row>
    <row r="59" spans="1:11" ht="14.4" customHeight="1" thickBot="1" x14ac:dyDescent="0.35">
      <c r="A59" s="641" t="s">
        <v>368</v>
      </c>
      <c r="B59" s="619">
        <v>0</v>
      </c>
      <c r="C59" s="619">
        <v>2.3715999999999999</v>
      </c>
      <c r="D59" s="620">
        <v>2.3715999999999999</v>
      </c>
      <c r="E59" s="629" t="s">
        <v>312</v>
      </c>
      <c r="F59" s="619">
        <v>0</v>
      </c>
      <c r="G59" s="620">
        <v>0</v>
      </c>
      <c r="H59" s="622">
        <v>0</v>
      </c>
      <c r="I59" s="619">
        <v>1.5246</v>
      </c>
      <c r="J59" s="620">
        <v>1.5246</v>
      </c>
      <c r="K59" s="630" t="s">
        <v>312</v>
      </c>
    </row>
    <row r="60" spans="1:11" ht="14.4" customHeight="1" thickBot="1" x14ac:dyDescent="0.35">
      <c r="A60" s="641" t="s">
        <v>369</v>
      </c>
      <c r="B60" s="619">
        <v>7.9999997480190004</v>
      </c>
      <c r="C60" s="619">
        <v>11.87552</v>
      </c>
      <c r="D60" s="620">
        <v>3.8755202519799998</v>
      </c>
      <c r="E60" s="621">
        <v>1.4844400467559999</v>
      </c>
      <c r="F60" s="619">
        <v>13.117456165244</v>
      </c>
      <c r="G60" s="620">
        <v>13.117456165244</v>
      </c>
      <c r="H60" s="622">
        <v>0.24506</v>
      </c>
      <c r="I60" s="619">
        <v>5.89717</v>
      </c>
      <c r="J60" s="620">
        <v>-7.2202861652439996</v>
      </c>
      <c r="K60" s="623">
        <v>0.44956658712699998</v>
      </c>
    </row>
    <row r="61" spans="1:11" ht="14.4" customHeight="1" thickBot="1" x14ac:dyDescent="0.35">
      <c r="A61" s="640" t="s">
        <v>370</v>
      </c>
      <c r="B61" s="624">
        <v>39.363635123777001</v>
      </c>
      <c r="C61" s="624">
        <v>45.595849999999999</v>
      </c>
      <c r="D61" s="625">
        <v>6.2322148762219998</v>
      </c>
      <c r="E61" s="631">
        <v>1.1583241704330001</v>
      </c>
      <c r="F61" s="624">
        <v>26.040260686997001</v>
      </c>
      <c r="G61" s="625">
        <v>26.040260686997001</v>
      </c>
      <c r="H61" s="627">
        <v>5.25969</v>
      </c>
      <c r="I61" s="624">
        <v>46.557850000000002</v>
      </c>
      <c r="J61" s="625">
        <v>20.517589313001999</v>
      </c>
      <c r="K61" s="632">
        <v>1.78791796901</v>
      </c>
    </row>
    <row r="62" spans="1:11" ht="14.4" customHeight="1" thickBot="1" x14ac:dyDescent="0.35">
      <c r="A62" s="641" t="s">
        <v>371</v>
      </c>
      <c r="B62" s="619">
        <v>8.3636361002009991</v>
      </c>
      <c r="C62" s="619">
        <v>12.247450000000001</v>
      </c>
      <c r="D62" s="620">
        <v>3.8838138997980001</v>
      </c>
      <c r="E62" s="621">
        <v>1.4643690678629999</v>
      </c>
      <c r="F62" s="619">
        <v>0</v>
      </c>
      <c r="G62" s="620">
        <v>0</v>
      </c>
      <c r="H62" s="622">
        <v>1.30098</v>
      </c>
      <c r="I62" s="619">
        <v>17.616350000000001</v>
      </c>
      <c r="J62" s="620">
        <v>17.616350000000001</v>
      </c>
      <c r="K62" s="630" t="s">
        <v>312</v>
      </c>
    </row>
    <row r="63" spans="1:11" ht="14.4" customHeight="1" thickBot="1" x14ac:dyDescent="0.35">
      <c r="A63" s="641" t="s">
        <v>372</v>
      </c>
      <c r="B63" s="619">
        <v>1.999999937004</v>
      </c>
      <c r="C63" s="619">
        <v>0</v>
      </c>
      <c r="D63" s="620">
        <v>-1.999999937004</v>
      </c>
      <c r="E63" s="621">
        <v>0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0</v>
      </c>
    </row>
    <row r="64" spans="1:11" ht="14.4" customHeight="1" thickBot="1" x14ac:dyDescent="0.35">
      <c r="A64" s="641" t="s">
        <v>373</v>
      </c>
      <c r="B64" s="619">
        <v>1.999999937004</v>
      </c>
      <c r="C64" s="619">
        <v>4.6775900000000004</v>
      </c>
      <c r="D64" s="620">
        <v>2.6775900629949998</v>
      </c>
      <c r="E64" s="621">
        <v>2.3387950736660001</v>
      </c>
      <c r="F64" s="619">
        <v>0</v>
      </c>
      <c r="G64" s="620">
        <v>0</v>
      </c>
      <c r="H64" s="622">
        <v>0.86743999999999999</v>
      </c>
      <c r="I64" s="619">
        <v>2.5361899999999999</v>
      </c>
      <c r="J64" s="620">
        <v>2.5361899999999999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2.9999999055069999</v>
      </c>
      <c r="C65" s="619">
        <v>3.5237500000000002</v>
      </c>
      <c r="D65" s="620">
        <v>0.52375009449200005</v>
      </c>
      <c r="E65" s="621">
        <v>1.1745833703290001</v>
      </c>
      <c r="F65" s="619">
        <v>3.2362472965909999</v>
      </c>
      <c r="G65" s="620">
        <v>3.2362472965909999</v>
      </c>
      <c r="H65" s="622">
        <v>0.46464</v>
      </c>
      <c r="I65" s="619">
        <v>3.9633699999999998</v>
      </c>
      <c r="J65" s="620">
        <v>0.727122703408</v>
      </c>
      <c r="K65" s="623">
        <v>1.224680822189</v>
      </c>
    </row>
    <row r="66" spans="1:11" ht="14.4" customHeight="1" thickBot="1" x14ac:dyDescent="0.35">
      <c r="A66" s="641" t="s">
        <v>375</v>
      </c>
      <c r="B66" s="619">
        <v>1.999999937004</v>
      </c>
      <c r="C66" s="619">
        <v>1.5605800000000001</v>
      </c>
      <c r="D66" s="620">
        <v>-0.43941993700400001</v>
      </c>
      <c r="E66" s="621">
        <v>0.78029002457700003</v>
      </c>
      <c r="F66" s="619">
        <v>0.80401140425700002</v>
      </c>
      <c r="G66" s="620">
        <v>0.80401140425700002</v>
      </c>
      <c r="H66" s="622">
        <v>0</v>
      </c>
      <c r="I66" s="619">
        <v>0.44600000000000001</v>
      </c>
      <c r="J66" s="620">
        <v>-0.35801140425700001</v>
      </c>
      <c r="K66" s="623">
        <v>0.55471849980999999</v>
      </c>
    </row>
    <row r="67" spans="1:11" ht="14.4" customHeight="1" thickBot="1" x14ac:dyDescent="0.35">
      <c r="A67" s="641" t="s">
        <v>376</v>
      </c>
      <c r="B67" s="619">
        <v>21.999999307052999</v>
      </c>
      <c r="C67" s="619">
        <v>23.586480000000002</v>
      </c>
      <c r="D67" s="620">
        <v>1.586480692946</v>
      </c>
      <c r="E67" s="621">
        <v>1.072112761041</v>
      </c>
      <c r="F67" s="619">
        <v>22.000001986148</v>
      </c>
      <c r="G67" s="620">
        <v>22.000001986148</v>
      </c>
      <c r="H67" s="622">
        <v>2.62663</v>
      </c>
      <c r="I67" s="619">
        <v>21.995940000000001</v>
      </c>
      <c r="J67" s="620">
        <v>-4.0619861480000003E-3</v>
      </c>
      <c r="K67" s="623">
        <v>0.99981536428200002</v>
      </c>
    </row>
    <row r="68" spans="1:11" ht="14.4" customHeight="1" thickBot="1" x14ac:dyDescent="0.35">
      <c r="A68" s="639" t="s">
        <v>42</v>
      </c>
      <c r="B68" s="619">
        <v>1182.85353453421</v>
      </c>
      <c r="C68" s="619">
        <v>1181.079</v>
      </c>
      <c r="D68" s="620">
        <v>-1.774534534209</v>
      </c>
      <c r="E68" s="621">
        <v>0.99849978506799997</v>
      </c>
      <c r="F68" s="619">
        <v>1179.9400590207399</v>
      </c>
      <c r="G68" s="620">
        <v>1179.9400590207399</v>
      </c>
      <c r="H68" s="622">
        <v>105.657</v>
      </c>
      <c r="I68" s="619">
        <v>1119.088</v>
      </c>
      <c r="J68" s="620">
        <v>-60.852059020742999</v>
      </c>
      <c r="K68" s="623">
        <v>0.94842783872299996</v>
      </c>
    </row>
    <row r="69" spans="1:11" ht="14.4" customHeight="1" thickBot="1" x14ac:dyDescent="0.35">
      <c r="A69" s="640" t="s">
        <v>377</v>
      </c>
      <c r="B69" s="624">
        <v>1182.85353453421</v>
      </c>
      <c r="C69" s="624">
        <v>1181.079</v>
      </c>
      <c r="D69" s="625">
        <v>-1.774534534209</v>
      </c>
      <c r="E69" s="631">
        <v>0.99849978506799997</v>
      </c>
      <c r="F69" s="624">
        <v>1179.9400590207399</v>
      </c>
      <c r="G69" s="625">
        <v>1179.9400590207399</v>
      </c>
      <c r="H69" s="627">
        <v>105.657</v>
      </c>
      <c r="I69" s="624">
        <v>1119.088</v>
      </c>
      <c r="J69" s="625">
        <v>-60.852059020742999</v>
      </c>
      <c r="K69" s="632">
        <v>0.94842783872299996</v>
      </c>
    </row>
    <row r="70" spans="1:11" ht="14.4" customHeight="1" thickBot="1" x14ac:dyDescent="0.35">
      <c r="A70" s="641" t="s">
        <v>378</v>
      </c>
      <c r="B70" s="619">
        <v>638.85355166888996</v>
      </c>
      <c r="C70" s="619">
        <v>640.55700000000002</v>
      </c>
      <c r="D70" s="620">
        <v>1.7034483311099999</v>
      </c>
      <c r="E70" s="621">
        <v>1.002666414433</v>
      </c>
      <c r="F70" s="619">
        <v>647.96924723774202</v>
      </c>
      <c r="G70" s="620">
        <v>647.96924723774202</v>
      </c>
      <c r="H70" s="622">
        <v>46.88</v>
      </c>
      <c r="I70" s="619">
        <v>574.255</v>
      </c>
      <c r="J70" s="620">
        <v>-73.714247237742001</v>
      </c>
      <c r="K70" s="623">
        <v>0.88623804670899997</v>
      </c>
    </row>
    <row r="71" spans="1:11" ht="14.4" customHeight="1" thickBot="1" x14ac:dyDescent="0.35">
      <c r="A71" s="641" t="s">
        <v>379</v>
      </c>
      <c r="B71" s="619">
        <v>209.99999338550899</v>
      </c>
      <c r="C71" s="619">
        <v>187.501</v>
      </c>
      <c r="D71" s="620">
        <v>-22.498993385508001</v>
      </c>
      <c r="E71" s="621">
        <v>0.89286193288399995</v>
      </c>
      <c r="F71" s="619">
        <v>183.57980967735099</v>
      </c>
      <c r="G71" s="620">
        <v>183.57980967735099</v>
      </c>
      <c r="H71" s="622">
        <v>9.7539999999999996</v>
      </c>
      <c r="I71" s="619">
        <v>191.46899999999999</v>
      </c>
      <c r="J71" s="620">
        <v>7.8891903226490001</v>
      </c>
      <c r="K71" s="623">
        <v>1.042974172031</v>
      </c>
    </row>
    <row r="72" spans="1:11" ht="14.4" customHeight="1" thickBot="1" x14ac:dyDescent="0.35">
      <c r="A72" s="641" t="s">
        <v>380</v>
      </c>
      <c r="B72" s="619">
        <v>333.99998947981101</v>
      </c>
      <c r="C72" s="619">
        <v>353.02100000000002</v>
      </c>
      <c r="D72" s="620">
        <v>19.021010520189002</v>
      </c>
      <c r="E72" s="621">
        <v>1.0569491350869999</v>
      </c>
      <c r="F72" s="619">
        <v>348.39100210565101</v>
      </c>
      <c r="G72" s="620">
        <v>348.39100210565101</v>
      </c>
      <c r="H72" s="622">
        <v>49.023000000000003</v>
      </c>
      <c r="I72" s="619">
        <v>353.36399999999998</v>
      </c>
      <c r="J72" s="620">
        <v>4.9729978943489996</v>
      </c>
      <c r="K72" s="623">
        <v>1.0142741857969999</v>
      </c>
    </row>
    <row r="73" spans="1:11" ht="14.4" customHeight="1" thickBot="1" x14ac:dyDescent="0.35">
      <c r="A73" s="642" t="s">
        <v>381</v>
      </c>
      <c r="B73" s="624">
        <v>1830.65925023001</v>
      </c>
      <c r="C73" s="624">
        <v>1372.75983</v>
      </c>
      <c r="D73" s="625">
        <v>-457.899420230006</v>
      </c>
      <c r="E73" s="631">
        <v>0.74987184525299999</v>
      </c>
      <c r="F73" s="624">
        <v>1435.6655390716501</v>
      </c>
      <c r="G73" s="625">
        <v>1435.6655390716501</v>
      </c>
      <c r="H73" s="627">
        <v>123.38238000000101</v>
      </c>
      <c r="I73" s="624">
        <v>1470.1450500000001</v>
      </c>
      <c r="J73" s="625">
        <v>34.479510928346002</v>
      </c>
      <c r="K73" s="632">
        <v>1.024016395177</v>
      </c>
    </row>
    <row r="74" spans="1:11" ht="14.4" customHeight="1" thickBot="1" x14ac:dyDescent="0.35">
      <c r="A74" s="639" t="s">
        <v>45</v>
      </c>
      <c r="B74" s="619">
        <v>381.31728731248802</v>
      </c>
      <c r="C74" s="619">
        <v>180.50666000000001</v>
      </c>
      <c r="D74" s="620">
        <v>-200.81062731248801</v>
      </c>
      <c r="E74" s="621">
        <v>0.47337654495600001</v>
      </c>
      <c r="F74" s="619">
        <v>226.909763984622</v>
      </c>
      <c r="G74" s="620">
        <v>226.909763984622</v>
      </c>
      <c r="H74" s="622">
        <v>10.34376</v>
      </c>
      <c r="I74" s="619">
        <v>255.20956000000001</v>
      </c>
      <c r="J74" s="620">
        <v>28.299796015377002</v>
      </c>
      <c r="K74" s="623">
        <v>1.1247182823620001</v>
      </c>
    </row>
    <row r="75" spans="1:11" ht="14.4" customHeight="1" thickBot="1" x14ac:dyDescent="0.35">
      <c r="A75" s="643" t="s">
        <v>382</v>
      </c>
      <c r="B75" s="619">
        <v>381.31728731248802</v>
      </c>
      <c r="C75" s="619">
        <v>180.50666000000001</v>
      </c>
      <c r="D75" s="620">
        <v>-200.81062731248801</v>
      </c>
      <c r="E75" s="621">
        <v>0.47337654495600001</v>
      </c>
      <c r="F75" s="619">
        <v>226.909763984622</v>
      </c>
      <c r="G75" s="620">
        <v>226.909763984622</v>
      </c>
      <c r="H75" s="622">
        <v>10.34376</v>
      </c>
      <c r="I75" s="619">
        <v>255.20956000000001</v>
      </c>
      <c r="J75" s="620">
        <v>28.299796015377002</v>
      </c>
      <c r="K75" s="623">
        <v>1.1247182823620001</v>
      </c>
    </row>
    <row r="76" spans="1:11" ht="14.4" customHeight="1" thickBot="1" x14ac:dyDescent="0.35">
      <c r="A76" s="641" t="s">
        <v>383</v>
      </c>
      <c r="B76" s="619">
        <v>99.898163724610001</v>
      </c>
      <c r="C76" s="619">
        <v>75.323480000000004</v>
      </c>
      <c r="D76" s="620">
        <v>-24.574683724610001</v>
      </c>
      <c r="E76" s="621">
        <v>0.754002648213</v>
      </c>
      <c r="F76" s="619">
        <v>78.426563988362005</v>
      </c>
      <c r="G76" s="620">
        <v>78.426563988362005</v>
      </c>
      <c r="H76" s="622">
        <v>3.50922</v>
      </c>
      <c r="I76" s="619">
        <v>88.005589999999998</v>
      </c>
      <c r="J76" s="620">
        <v>9.5790260116369996</v>
      </c>
      <c r="K76" s="623">
        <v>1.1221400699520001</v>
      </c>
    </row>
    <row r="77" spans="1:11" ht="14.4" customHeight="1" thickBot="1" x14ac:dyDescent="0.35">
      <c r="A77" s="641" t="s">
        <v>384</v>
      </c>
      <c r="B77" s="619">
        <v>3.3135523404880001</v>
      </c>
      <c r="C77" s="619">
        <v>3.9910000000000001</v>
      </c>
      <c r="D77" s="620">
        <v>0.67744765951100006</v>
      </c>
      <c r="E77" s="621">
        <v>1.2044475505129999</v>
      </c>
      <c r="F77" s="619">
        <v>6.3543528801519997</v>
      </c>
      <c r="G77" s="620">
        <v>6.3543528801519997</v>
      </c>
      <c r="H77" s="622">
        <v>0</v>
      </c>
      <c r="I77" s="619">
        <v>0</v>
      </c>
      <c r="J77" s="620">
        <v>-6.3543528801519997</v>
      </c>
      <c r="K77" s="623">
        <v>0</v>
      </c>
    </row>
    <row r="78" spans="1:11" ht="14.4" customHeight="1" thickBot="1" x14ac:dyDescent="0.35">
      <c r="A78" s="641" t="s">
        <v>385</v>
      </c>
      <c r="B78" s="619">
        <v>11.558483681596</v>
      </c>
      <c r="C78" s="619">
        <v>18.365300000000001</v>
      </c>
      <c r="D78" s="620">
        <v>6.8068163184030004</v>
      </c>
      <c r="E78" s="621">
        <v>1.5889021869919999</v>
      </c>
      <c r="F78" s="619">
        <v>19.094010819165</v>
      </c>
      <c r="G78" s="620">
        <v>19.094010819165</v>
      </c>
      <c r="H78" s="622">
        <v>0.13829</v>
      </c>
      <c r="I78" s="619">
        <v>0.40967999999999999</v>
      </c>
      <c r="J78" s="620">
        <v>-18.684330819165002</v>
      </c>
      <c r="K78" s="623">
        <v>2.1455942592E-2</v>
      </c>
    </row>
    <row r="79" spans="1:11" ht="14.4" customHeight="1" thickBot="1" x14ac:dyDescent="0.35">
      <c r="A79" s="641" t="s">
        <v>386</v>
      </c>
      <c r="B79" s="619">
        <v>206.99999348000199</v>
      </c>
      <c r="C79" s="619">
        <v>14.48967</v>
      </c>
      <c r="D79" s="620">
        <v>-192.510323480002</v>
      </c>
      <c r="E79" s="621">
        <v>6.9998408001000004E-2</v>
      </c>
      <c r="F79" s="619">
        <v>8.9733519432279998</v>
      </c>
      <c r="G79" s="620">
        <v>8.9733519432279998</v>
      </c>
      <c r="H79" s="622">
        <v>5.5587400000000002</v>
      </c>
      <c r="I79" s="619">
        <v>101.937</v>
      </c>
      <c r="J79" s="620">
        <v>92.963648056771007</v>
      </c>
      <c r="K79" s="623">
        <v>11.359969011014</v>
      </c>
    </row>
    <row r="80" spans="1:11" ht="14.4" customHeight="1" thickBot="1" x14ac:dyDescent="0.35">
      <c r="A80" s="641" t="s">
        <v>387</v>
      </c>
      <c r="B80" s="619">
        <v>59.54709408579</v>
      </c>
      <c r="C80" s="619">
        <v>60.685160000000003</v>
      </c>
      <c r="D80" s="620">
        <v>1.13806591421</v>
      </c>
      <c r="E80" s="621">
        <v>1.0191120311020001</v>
      </c>
      <c r="F80" s="619">
        <v>105.00119580189001</v>
      </c>
      <c r="G80" s="620">
        <v>105.00119580189001</v>
      </c>
      <c r="H80" s="622">
        <v>1.13751</v>
      </c>
      <c r="I80" s="619">
        <v>64.857290000000006</v>
      </c>
      <c r="J80" s="620">
        <v>-40.14390580189</v>
      </c>
      <c r="K80" s="623">
        <v>0.61768144167000005</v>
      </c>
    </row>
    <row r="81" spans="1:11" ht="14.4" customHeight="1" thickBot="1" x14ac:dyDescent="0.35">
      <c r="A81" s="641" t="s">
        <v>388</v>
      </c>
      <c r="B81" s="619">
        <v>0</v>
      </c>
      <c r="C81" s="619">
        <v>7.6520499999989999</v>
      </c>
      <c r="D81" s="620">
        <v>7.6520499999989999</v>
      </c>
      <c r="E81" s="629" t="s">
        <v>324</v>
      </c>
      <c r="F81" s="619">
        <v>9.0602885518229996</v>
      </c>
      <c r="G81" s="620">
        <v>9.0602885518229996</v>
      </c>
      <c r="H81" s="622">
        <v>0</v>
      </c>
      <c r="I81" s="619">
        <v>0</v>
      </c>
      <c r="J81" s="620">
        <v>-9.0602885518229996</v>
      </c>
      <c r="K81" s="623">
        <v>0</v>
      </c>
    </row>
    <row r="82" spans="1:11" ht="14.4" customHeight="1" thickBot="1" x14ac:dyDescent="0.35">
      <c r="A82" s="644" t="s">
        <v>46</v>
      </c>
      <c r="B82" s="624">
        <v>0</v>
      </c>
      <c r="C82" s="624">
        <v>22.082999999999998</v>
      </c>
      <c r="D82" s="625">
        <v>22.082999999999998</v>
      </c>
      <c r="E82" s="626" t="s">
        <v>312</v>
      </c>
      <c r="F82" s="624">
        <v>0</v>
      </c>
      <c r="G82" s="625">
        <v>0</v>
      </c>
      <c r="H82" s="627">
        <v>0.54600000000000004</v>
      </c>
      <c r="I82" s="624">
        <v>14.101000000000001</v>
      </c>
      <c r="J82" s="625">
        <v>14.101000000000001</v>
      </c>
      <c r="K82" s="628" t="s">
        <v>312</v>
      </c>
    </row>
    <row r="83" spans="1:11" ht="14.4" customHeight="1" thickBot="1" x14ac:dyDescent="0.35">
      <c r="A83" s="640" t="s">
        <v>389</v>
      </c>
      <c r="B83" s="624">
        <v>0</v>
      </c>
      <c r="C83" s="624">
        <v>22.082999999999998</v>
      </c>
      <c r="D83" s="625">
        <v>22.082999999999998</v>
      </c>
      <c r="E83" s="626" t="s">
        <v>312</v>
      </c>
      <c r="F83" s="624">
        <v>0</v>
      </c>
      <c r="G83" s="625">
        <v>0</v>
      </c>
      <c r="H83" s="627">
        <v>0.54600000000000004</v>
      </c>
      <c r="I83" s="624">
        <v>14.101000000000001</v>
      </c>
      <c r="J83" s="625">
        <v>14.101000000000001</v>
      </c>
      <c r="K83" s="628" t="s">
        <v>312</v>
      </c>
    </row>
    <row r="84" spans="1:11" ht="14.4" customHeight="1" thickBot="1" x14ac:dyDescent="0.35">
      <c r="A84" s="641" t="s">
        <v>390</v>
      </c>
      <c r="B84" s="619">
        <v>0</v>
      </c>
      <c r="C84" s="619">
        <v>14.382999999999999</v>
      </c>
      <c r="D84" s="620">
        <v>14.382999999999999</v>
      </c>
      <c r="E84" s="629" t="s">
        <v>312</v>
      </c>
      <c r="F84" s="619">
        <v>0</v>
      </c>
      <c r="G84" s="620">
        <v>0</v>
      </c>
      <c r="H84" s="622">
        <v>0</v>
      </c>
      <c r="I84" s="619">
        <v>13.555</v>
      </c>
      <c r="J84" s="620">
        <v>13.555</v>
      </c>
      <c r="K84" s="630" t="s">
        <v>312</v>
      </c>
    </row>
    <row r="85" spans="1:11" ht="14.4" customHeight="1" thickBot="1" x14ac:dyDescent="0.35">
      <c r="A85" s="641" t="s">
        <v>391</v>
      </c>
      <c r="B85" s="619">
        <v>0</v>
      </c>
      <c r="C85" s="619">
        <v>7.7</v>
      </c>
      <c r="D85" s="620">
        <v>7.7</v>
      </c>
      <c r="E85" s="629" t="s">
        <v>312</v>
      </c>
      <c r="F85" s="619">
        <v>0</v>
      </c>
      <c r="G85" s="620">
        <v>0</v>
      </c>
      <c r="H85" s="622">
        <v>0.54600000000000004</v>
      </c>
      <c r="I85" s="619">
        <v>0.54600000000000004</v>
      </c>
      <c r="J85" s="620">
        <v>0.54600000000000004</v>
      </c>
      <c r="K85" s="630" t="s">
        <v>312</v>
      </c>
    </row>
    <row r="86" spans="1:11" ht="14.4" customHeight="1" thickBot="1" x14ac:dyDescent="0.35">
      <c r="A86" s="639" t="s">
        <v>47</v>
      </c>
      <c r="B86" s="619">
        <v>1449.34196291752</v>
      </c>
      <c r="C86" s="619">
        <v>1170.1701700000001</v>
      </c>
      <c r="D86" s="620">
        <v>-279.17179291751802</v>
      </c>
      <c r="E86" s="621">
        <v>0.80738031461100002</v>
      </c>
      <c r="F86" s="619">
        <v>1208.7557750870301</v>
      </c>
      <c r="G86" s="620">
        <v>1208.7557750870301</v>
      </c>
      <c r="H86" s="622">
        <v>112.492620000001</v>
      </c>
      <c r="I86" s="619">
        <v>1200.83449</v>
      </c>
      <c r="J86" s="620">
        <v>-7.9212850870310003</v>
      </c>
      <c r="K86" s="623">
        <v>0.99344674478399997</v>
      </c>
    </row>
    <row r="87" spans="1:11" ht="14.4" customHeight="1" thickBot="1" x14ac:dyDescent="0.35">
      <c r="A87" s="640" t="s">
        <v>392</v>
      </c>
      <c r="B87" s="624">
        <v>0.52434436426700004</v>
      </c>
      <c r="C87" s="624">
        <v>0.63900000000000001</v>
      </c>
      <c r="D87" s="625">
        <v>0.11465563573199999</v>
      </c>
      <c r="E87" s="631">
        <v>1.2186647622169999</v>
      </c>
      <c r="F87" s="624">
        <v>0.58898041061700002</v>
      </c>
      <c r="G87" s="625">
        <v>0.58898041061700002</v>
      </c>
      <c r="H87" s="627">
        <v>0</v>
      </c>
      <c r="I87" s="624">
        <v>0</v>
      </c>
      <c r="J87" s="625">
        <v>-0.58898041061700002</v>
      </c>
      <c r="K87" s="632">
        <v>0</v>
      </c>
    </row>
    <row r="88" spans="1:11" ht="14.4" customHeight="1" thickBot="1" x14ac:dyDescent="0.35">
      <c r="A88" s="641" t="s">
        <v>393</v>
      </c>
      <c r="B88" s="619">
        <v>0.52434436426700004</v>
      </c>
      <c r="C88" s="619">
        <v>0.63900000000000001</v>
      </c>
      <c r="D88" s="620">
        <v>0.11465563573199999</v>
      </c>
      <c r="E88" s="621">
        <v>1.2186647622169999</v>
      </c>
      <c r="F88" s="619">
        <v>0.58898041061700002</v>
      </c>
      <c r="G88" s="620">
        <v>0.58898041061700002</v>
      </c>
      <c r="H88" s="622">
        <v>0</v>
      </c>
      <c r="I88" s="619">
        <v>0</v>
      </c>
      <c r="J88" s="620">
        <v>-0.58898041061700002</v>
      </c>
      <c r="K88" s="623">
        <v>0</v>
      </c>
    </row>
    <row r="89" spans="1:11" ht="14.4" customHeight="1" thickBot="1" x14ac:dyDescent="0.35">
      <c r="A89" s="640" t="s">
        <v>394</v>
      </c>
      <c r="B89" s="624">
        <v>34.339092893958998</v>
      </c>
      <c r="C89" s="624">
        <v>31.07855</v>
      </c>
      <c r="D89" s="625">
        <v>-3.2605428939580001</v>
      </c>
      <c r="E89" s="631">
        <v>0.90504865972899995</v>
      </c>
      <c r="F89" s="624">
        <v>27.596978607040999</v>
      </c>
      <c r="G89" s="625">
        <v>27.596978607040999</v>
      </c>
      <c r="H89" s="627">
        <v>1.8534900000000001</v>
      </c>
      <c r="I89" s="624">
        <v>25.446370000000002</v>
      </c>
      <c r="J89" s="625">
        <v>-2.1506086070410002</v>
      </c>
      <c r="K89" s="632">
        <v>0.92207086733400001</v>
      </c>
    </row>
    <row r="90" spans="1:11" ht="14.4" customHeight="1" thickBot="1" x14ac:dyDescent="0.35">
      <c r="A90" s="641" t="s">
        <v>395</v>
      </c>
      <c r="B90" s="619">
        <v>13.744769234991001</v>
      </c>
      <c r="C90" s="619">
        <v>8.7106999999999992</v>
      </c>
      <c r="D90" s="620">
        <v>-5.0340692349909997</v>
      </c>
      <c r="E90" s="621">
        <v>0.63374654394499996</v>
      </c>
      <c r="F90" s="619">
        <v>5.9708704814019997</v>
      </c>
      <c r="G90" s="620">
        <v>5.9708704814019997</v>
      </c>
      <c r="H90" s="622">
        <v>0.60189999999999999</v>
      </c>
      <c r="I90" s="619">
        <v>9.8882999999999992</v>
      </c>
      <c r="J90" s="620">
        <v>3.9174295185969998</v>
      </c>
      <c r="K90" s="623">
        <v>1.6560901849730001</v>
      </c>
    </row>
    <row r="91" spans="1:11" ht="14.4" customHeight="1" thickBot="1" x14ac:dyDescent="0.35">
      <c r="A91" s="641" t="s">
        <v>396</v>
      </c>
      <c r="B91" s="619">
        <v>20.594323658966999</v>
      </c>
      <c r="C91" s="619">
        <v>22.367850000000001</v>
      </c>
      <c r="D91" s="620">
        <v>1.7735263410319999</v>
      </c>
      <c r="E91" s="621">
        <v>1.0861172413519999</v>
      </c>
      <c r="F91" s="619">
        <v>21.626108125639</v>
      </c>
      <c r="G91" s="620">
        <v>21.626108125639</v>
      </c>
      <c r="H91" s="622">
        <v>1.25159</v>
      </c>
      <c r="I91" s="619">
        <v>15.558070000000001</v>
      </c>
      <c r="J91" s="620">
        <v>-6.0680381256390001</v>
      </c>
      <c r="K91" s="623">
        <v>0.71941145903799997</v>
      </c>
    </row>
    <row r="92" spans="1:11" ht="14.4" customHeight="1" thickBot="1" x14ac:dyDescent="0.35">
      <c r="A92" s="640" t="s">
        <v>397</v>
      </c>
      <c r="B92" s="624">
        <v>61.999998047148999</v>
      </c>
      <c r="C92" s="624">
        <v>52.581780000000002</v>
      </c>
      <c r="D92" s="625">
        <v>-9.4182180471490007</v>
      </c>
      <c r="E92" s="631">
        <v>0.84809325251900003</v>
      </c>
      <c r="F92" s="624">
        <v>50.130761157945997</v>
      </c>
      <c r="G92" s="625">
        <v>50.130761157945997</v>
      </c>
      <c r="H92" s="627">
        <v>0</v>
      </c>
      <c r="I92" s="624">
        <v>52.8812</v>
      </c>
      <c r="J92" s="625">
        <v>2.7504388420530002</v>
      </c>
      <c r="K92" s="632">
        <v>1.054865291859</v>
      </c>
    </row>
    <row r="93" spans="1:11" ht="14.4" customHeight="1" thickBot="1" x14ac:dyDescent="0.35">
      <c r="A93" s="641" t="s">
        <v>398</v>
      </c>
      <c r="B93" s="619">
        <v>33.999998929081002</v>
      </c>
      <c r="C93" s="619">
        <v>33.479999999999997</v>
      </c>
      <c r="D93" s="620">
        <v>-0.51999892908099998</v>
      </c>
      <c r="E93" s="621">
        <v>0.98470591336799995</v>
      </c>
      <c r="F93" s="619">
        <v>25.999958620076001</v>
      </c>
      <c r="G93" s="620">
        <v>25.999958620076001</v>
      </c>
      <c r="H93" s="622">
        <v>0</v>
      </c>
      <c r="I93" s="619">
        <v>27.81</v>
      </c>
      <c r="J93" s="620">
        <v>1.810041379923</v>
      </c>
      <c r="K93" s="623">
        <v>1.069617086948</v>
      </c>
    </row>
    <row r="94" spans="1:11" ht="14.4" customHeight="1" thickBot="1" x14ac:dyDescent="0.35">
      <c r="A94" s="641" t="s">
        <v>399</v>
      </c>
      <c r="B94" s="619">
        <v>27.999999118066999</v>
      </c>
      <c r="C94" s="619">
        <v>19.101780000000002</v>
      </c>
      <c r="D94" s="620">
        <v>-8.8982191180670007</v>
      </c>
      <c r="E94" s="621">
        <v>0.68220645005900005</v>
      </c>
      <c r="F94" s="619">
        <v>24.130802537868998</v>
      </c>
      <c r="G94" s="620">
        <v>24.130802537868998</v>
      </c>
      <c r="H94" s="622">
        <v>0</v>
      </c>
      <c r="I94" s="619">
        <v>25.071200000000001</v>
      </c>
      <c r="J94" s="620">
        <v>0.94039746212999997</v>
      </c>
      <c r="K94" s="623">
        <v>1.0389708324310001</v>
      </c>
    </row>
    <row r="95" spans="1:11" ht="14.4" customHeight="1" thickBot="1" x14ac:dyDescent="0.35">
      <c r="A95" s="640" t="s">
        <v>400</v>
      </c>
      <c r="B95" s="624">
        <v>837.34306147414202</v>
      </c>
      <c r="C95" s="624">
        <v>781.90989000000002</v>
      </c>
      <c r="D95" s="625">
        <v>-55.433171474142</v>
      </c>
      <c r="E95" s="631">
        <v>0.93379873312999995</v>
      </c>
      <c r="F95" s="624">
        <v>772.44462722893104</v>
      </c>
      <c r="G95" s="625">
        <v>772.44462722893104</v>
      </c>
      <c r="H95" s="627">
        <v>52.338230000000003</v>
      </c>
      <c r="I95" s="624">
        <v>775.89305000000002</v>
      </c>
      <c r="J95" s="625">
        <v>3.4484227710690001</v>
      </c>
      <c r="K95" s="632">
        <v>1.004464297697</v>
      </c>
    </row>
    <row r="96" spans="1:11" ht="14.4" customHeight="1" thickBot="1" x14ac:dyDescent="0.35">
      <c r="A96" s="641" t="s">
        <v>401</v>
      </c>
      <c r="B96" s="619">
        <v>613.035818128085</v>
      </c>
      <c r="C96" s="619">
        <v>528.74890000000005</v>
      </c>
      <c r="D96" s="620">
        <v>-84.286918128083997</v>
      </c>
      <c r="E96" s="621">
        <v>0.86250898294</v>
      </c>
      <c r="F96" s="619">
        <v>553.87044242822299</v>
      </c>
      <c r="G96" s="620">
        <v>553.87044242822299</v>
      </c>
      <c r="H96" s="622">
        <v>36.566789999999997</v>
      </c>
      <c r="I96" s="619">
        <v>542.07491000000005</v>
      </c>
      <c r="J96" s="620">
        <v>-11.795532428223</v>
      </c>
      <c r="K96" s="623">
        <v>0.97870344484000005</v>
      </c>
    </row>
    <row r="97" spans="1:11" ht="14.4" customHeight="1" thickBot="1" x14ac:dyDescent="0.35">
      <c r="A97" s="641" t="s">
        <v>402</v>
      </c>
      <c r="B97" s="619">
        <v>0</v>
      </c>
      <c r="C97" s="619">
        <v>0</v>
      </c>
      <c r="D97" s="620">
        <v>0</v>
      </c>
      <c r="E97" s="621">
        <v>1</v>
      </c>
      <c r="F97" s="619">
        <v>0</v>
      </c>
      <c r="G97" s="620">
        <v>0</v>
      </c>
      <c r="H97" s="622">
        <v>0</v>
      </c>
      <c r="I97" s="619">
        <v>16.784739999999999</v>
      </c>
      <c r="J97" s="620">
        <v>16.784739999999999</v>
      </c>
      <c r="K97" s="630" t="s">
        <v>324</v>
      </c>
    </row>
    <row r="98" spans="1:11" ht="14.4" customHeight="1" thickBot="1" x14ac:dyDescent="0.35">
      <c r="A98" s="641" t="s">
        <v>403</v>
      </c>
      <c r="B98" s="619">
        <v>4.4645867378070001</v>
      </c>
      <c r="C98" s="619">
        <v>0</v>
      </c>
      <c r="D98" s="620">
        <v>-4.4645867378070001</v>
      </c>
      <c r="E98" s="621">
        <v>0</v>
      </c>
      <c r="F98" s="619">
        <v>0</v>
      </c>
      <c r="G98" s="620">
        <v>0</v>
      </c>
      <c r="H98" s="622">
        <v>0</v>
      </c>
      <c r="I98" s="619">
        <v>0</v>
      </c>
      <c r="J98" s="620">
        <v>0</v>
      </c>
      <c r="K98" s="623">
        <v>0</v>
      </c>
    </row>
    <row r="99" spans="1:11" ht="14.4" customHeight="1" thickBot="1" x14ac:dyDescent="0.35">
      <c r="A99" s="641" t="s">
        <v>404</v>
      </c>
      <c r="B99" s="619">
        <v>219.84265660825</v>
      </c>
      <c r="C99" s="619">
        <v>253.16099</v>
      </c>
      <c r="D99" s="620">
        <v>33.318333391750002</v>
      </c>
      <c r="E99" s="621">
        <v>1.1515553619379999</v>
      </c>
      <c r="F99" s="619">
        <v>218.574184800707</v>
      </c>
      <c r="G99" s="620">
        <v>218.574184800707</v>
      </c>
      <c r="H99" s="622">
        <v>15.77144</v>
      </c>
      <c r="I99" s="619">
        <v>217.0334</v>
      </c>
      <c r="J99" s="620">
        <v>-1.540784800707</v>
      </c>
      <c r="K99" s="623">
        <v>0.99295074666700001</v>
      </c>
    </row>
    <row r="100" spans="1:11" ht="14.4" customHeight="1" thickBot="1" x14ac:dyDescent="0.35">
      <c r="A100" s="640" t="s">
        <v>405</v>
      </c>
      <c r="B100" s="624">
        <v>515.13546613799997</v>
      </c>
      <c r="C100" s="624">
        <v>303.96095000000003</v>
      </c>
      <c r="D100" s="625">
        <v>-211.174516138</v>
      </c>
      <c r="E100" s="631">
        <v>0.59006022683399995</v>
      </c>
      <c r="F100" s="624">
        <v>357.994427682496</v>
      </c>
      <c r="G100" s="625">
        <v>357.994427682496</v>
      </c>
      <c r="H100" s="627">
        <v>50.825899999999997</v>
      </c>
      <c r="I100" s="624">
        <v>339.13887</v>
      </c>
      <c r="J100" s="625">
        <v>-18.855557682495</v>
      </c>
      <c r="K100" s="632">
        <v>0.947330024647</v>
      </c>
    </row>
    <row r="101" spans="1:11" ht="14.4" customHeight="1" thickBot="1" x14ac:dyDescent="0.35">
      <c r="A101" s="641" t="s">
        <v>406</v>
      </c>
      <c r="B101" s="619">
        <v>9.9999996850239992</v>
      </c>
      <c r="C101" s="619">
        <v>6.01</v>
      </c>
      <c r="D101" s="620">
        <v>-3.9899996850239998</v>
      </c>
      <c r="E101" s="621">
        <v>0.60100001892999999</v>
      </c>
      <c r="F101" s="619">
        <v>11.814526721105</v>
      </c>
      <c r="G101" s="620">
        <v>11.814526721105</v>
      </c>
      <c r="H101" s="622">
        <v>0.54449999999999998</v>
      </c>
      <c r="I101" s="619">
        <v>14.1265</v>
      </c>
      <c r="J101" s="620">
        <v>2.311973278894</v>
      </c>
      <c r="K101" s="623">
        <v>1.195689030417</v>
      </c>
    </row>
    <row r="102" spans="1:11" ht="14.4" customHeight="1" thickBot="1" x14ac:dyDescent="0.35">
      <c r="A102" s="641" t="s">
        <v>407</v>
      </c>
      <c r="B102" s="619">
        <v>359.97322850296001</v>
      </c>
      <c r="C102" s="619">
        <v>187.81827000000001</v>
      </c>
      <c r="D102" s="620">
        <v>-172.15495850296</v>
      </c>
      <c r="E102" s="621">
        <v>0.52175621720800003</v>
      </c>
      <c r="F102" s="619">
        <v>180.16455489152401</v>
      </c>
      <c r="G102" s="620">
        <v>180.16455489152401</v>
      </c>
      <c r="H102" s="622">
        <v>42.663060000000002</v>
      </c>
      <c r="I102" s="619">
        <v>212.86349999999999</v>
      </c>
      <c r="J102" s="620">
        <v>32.698945108476003</v>
      </c>
      <c r="K102" s="623">
        <v>1.1814948846519999</v>
      </c>
    </row>
    <row r="103" spans="1:11" ht="14.4" customHeight="1" thickBot="1" x14ac:dyDescent="0.35">
      <c r="A103" s="641" t="s">
        <v>408</v>
      </c>
      <c r="B103" s="619">
        <v>10.999999653526</v>
      </c>
      <c r="C103" s="619">
        <v>11.8935</v>
      </c>
      <c r="D103" s="620">
        <v>0.89350034647300003</v>
      </c>
      <c r="E103" s="621">
        <v>1.0812273067830001</v>
      </c>
      <c r="F103" s="619">
        <v>11.999980901573</v>
      </c>
      <c r="G103" s="620">
        <v>11.999980901573</v>
      </c>
      <c r="H103" s="622">
        <v>0</v>
      </c>
      <c r="I103" s="619">
        <v>6.9541000000000004</v>
      </c>
      <c r="J103" s="620">
        <v>-5.0458809015729997</v>
      </c>
      <c r="K103" s="623">
        <v>0.57950925564199995</v>
      </c>
    </row>
    <row r="104" spans="1:11" ht="14.4" customHeight="1" thickBot="1" x14ac:dyDescent="0.35">
      <c r="A104" s="641" t="s">
        <v>409</v>
      </c>
      <c r="B104" s="619">
        <v>2.833182501594</v>
      </c>
      <c r="C104" s="619">
        <v>1.4036</v>
      </c>
      <c r="D104" s="620">
        <v>-1.429582501594</v>
      </c>
      <c r="E104" s="621">
        <v>0.49541460855699998</v>
      </c>
      <c r="F104" s="619">
        <v>2.2021562393799998</v>
      </c>
      <c r="G104" s="620">
        <v>2.2021562393799998</v>
      </c>
      <c r="H104" s="622">
        <v>0</v>
      </c>
      <c r="I104" s="619">
        <v>4.2709999999999999</v>
      </c>
      <c r="J104" s="620">
        <v>2.068843760619</v>
      </c>
      <c r="K104" s="623">
        <v>1.9394627518350001</v>
      </c>
    </row>
    <row r="105" spans="1:11" ht="14.4" customHeight="1" thickBot="1" x14ac:dyDescent="0.35">
      <c r="A105" s="641" t="s">
        <v>410</v>
      </c>
      <c r="B105" s="619">
        <v>131.329055794895</v>
      </c>
      <c r="C105" s="619">
        <v>96.835579999999993</v>
      </c>
      <c r="D105" s="620">
        <v>-34.493475794894998</v>
      </c>
      <c r="E105" s="621">
        <v>0.73735076684900003</v>
      </c>
      <c r="F105" s="619">
        <v>151.81320892891199</v>
      </c>
      <c r="G105" s="620">
        <v>151.81320892891199</v>
      </c>
      <c r="H105" s="622">
        <v>7.6183399999999999</v>
      </c>
      <c r="I105" s="619">
        <v>100.92377</v>
      </c>
      <c r="J105" s="620">
        <v>-50.889438928912</v>
      </c>
      <c r="K105" s="623">
        <v>0.66478912284400005</v>
      </c>
    </row>
    <row r="106" spans="1:11" ht="14.4" customHeight="1" thickBot="1" x14ac:dyDescent="0.35">
      <c r="A106" s="640" t="s">
        <v>411</v>
      </c>
      <c r="B106" s="624">
        <v>0</v>
      </c>
      <c r="C106" s="624">
        <v>0</v>
      </c>
      <c r="D106" s="625">
        <v>0</v>
      </c>
      <c r="E106" s="631">
        <v>1</v>
      </c>
      <c r="F106" s="624">
        <v>0</v>
      </c>
      <c r="G106" s="625">
        <v>0</v>
      </c>
      <c r="H106" s="627">
        <v>7.4749999999999996</v>
      </c>
      <c r="I106" s="624">
        <v>7.4749999999999996</v>
      </c>
      <c r="J106" s="625">
        <v>7.4749999999999996</v>
      </c>
      <c r="K106" s="628" t="s">
        <v>324</v>
      </c>
    </row>
    <row r="107" spans="1:11" ht="14.4" customHeight="1" thickBot="1" x14ac:dyDescent="0.35">
      <c r="A107" s="641" t="s">
        <v>412</v>
      </c>
      <c r="B107" s="619">
        <v>0</v>
      </c>
      <c r="C107" s="619">
        <v>0</v>
      </c>
      <c r="D107" s="620">
        <v>0</v>
      </c>
      <c r="E107" s="621">
        <v>1</v>
      </c>
      <c r="F107" s="619">
        <v>0</v>
      </c>
      <c r="G107" s="620">
        <v>0</v>
      </c>
      <c r="H107" s="622">
        <v>7.4749999999999996</v>
      </c>
      <c r="I107" s="619">
        <v>7.4749999999999996</v>
      </c>
      <c r="J107" s="620">
        <v>7.4749999999999996</v>
      </c>
      <c r="K107" s="630" t="s">
        <v>324</v>
      </c>
    </row>
    <row r="108" spans="1:11" ht="14.4" customHeight="1" thickBot="1" x14ac:dyDescent="0.35">
      <c r="A108" s="638" t="s">
        <v>48</v>
      </c>
      <c r="B108" s="619">
        <v>29093.999083609498</v>
      </c>
      <c r="C108" s="619">
        <v>31255.595509999999</v>
      </c>
      <c r="D108" s="620">
        <v>2161.5964263904898</v>
      </c>
      <c r="E108" s="621">
        <v>1.0742969854419999</v>
      </c>
      <c r="F108" s="619">
        <v>30534.002756594102</v>
      </c>
      <c r="G108" s="620">
        <v>30534.002756594102</v>
      </c>
      <c r="H108" s="622">
        <v>3711.42571000002</v>
      </c>
      <c r="I108" s="619">
        <v>33325.210290000003</v>
      </c>
      <c r="J108" s="620">
        <v>2791.20753340596</v>
      </c>
      <c r="K108" s="623">
        <v>1.0914130897159999</v>
      </c>
    </row>
    <row r="109" spans="1:11" ht="14.4" customHeight="1" thickBot="1" x14ac:dyDescent="0.35">
      <c r="A109" s="644" t="s">
        <v>413</v>
      </c>
      <c r="B109" s="624">
        <v>21567.999320660299</v>
      </c>
      <c r="C109" s="624">
        <v>23481.191999999999</v>
      </c>
      <c r="D109" s="625">
        <v>1913.1926793397299</v>
      </c>
      <c r="E109" s="631">
        <v>1.088705152985</v>
      </c>
      <c r="F109" s="624">
        <v>22564.002037066501</v>
      </c>
      <c r="G109" s="625">
        <v>22564.002037066501</v>
      </c>
      <c r="H109" s="627">
        <v>2924.98000000001</v>
      </c>
      <c r="I109" s="624">
        <v>24978.218000000001</v>
      </c>
      <c r="J109" s="625">
        <v>2414.2159629335201</v>
      </c>
      <c r="K109" s="632">
        <v>1.106994138671</v>
      </c>
    </row>
    <row r="110" spans="1:11" ht="14.4" customHeight="1" thickBot="1" x14ac:dyDescent="0.35">
      <c r="A110" s="640" t="s">
        <v>414</v>
      </c>
      <c r="B110" s="624">
        <v>21500.9993227706</v>
      </c>
      <c r="C110" s="624">
        <v>23388.959999999999</v>
      </c>
      <c r="D110" s="625">
        <v>1887.9606772294001</v>
      </c>
      <c r="E110" s="631">
        <v>1.087808043193</v>
      </c>
      <c r="F110" s="624">
        <v>22450.0020267746</v>
      </c>
      <c r="G110" s="625">
        <v>22450.0020267746</v>
      </c>
      <c r="H110" s="627">
        <v>2913.3680000000099</v>
      </c>
      <c r="I110" s="624">
        <v>24888.49</v>
      </c>
      <c r="J110" s="625">
        <v>2438.4879732253899</v>
      </c>
      <c r="K110" s="632">
        <v>1.108618608155</v>
      </c>
    </row>
    <row r="111" spans="1:11" ht="14.4" customHeight="1" thickBot="1" x14ac:dyDescent="0.35">
      <c r="A111" s="641" t="s">
        <v>415</v>
      </c>
      <c r="B111" s="619">
        <v>21500.9993227706</v>
      </c>
      <c r="C111" s="619">
        <v>23388.959999999999</v>
      </c>
      <c r="D111" s="620">
        <v>1887.9606772294001</v>
      </c>
      <c r="E111" s="621">
        <v>1.087808043193</v>
      </c>
      <c r="F111" s="619">
        <v>22450.0020267746</v>
      </c>
      <c r="G111" s="620">
        <v>22450.0020267746</v>
      </c>
      <c r="H111" s="622">
        <v>2913.3680000000099</v>
      </c>
      <c r="I111" s="619">
        <v>24888.49</v>
      </c>
      <c r="J111" s="620">
        <v>2438.4879732253899</v>
      </c>
      <c r="K111" s="623">
        <v>1.108618608155</v>
      </c>
    </row>
    <row r="112" spans="1:11" ht="14.4" customHeight="1" thickBot="1" x14ac:dyDescent="0.35">
      <c r="A112" s="640" t="s">
        <v>416</v>
      </c>
      <c r="B112" s="624">
        <v>0</v>
      </c>
      <c r="C112" s="624">
        <v>0</v>
      </c>
      <c r="D112" s="625">
        <v>0</v>
      </c>
      <c r="E112" s="626" t="s">
        <v>312</v>
      </c>
      <c r="F112" s="624">
        <v>0</v>
      </c>
      <c r="G112" s="625">
        <v>0</v>
      </c>
      <c r="H112" s="627">
        <v>0</v>
      </c>
      <c r="I112" s="624">
        <v>9.2999999998999994E-2</v>
      </c>
      <c r="J112" s="625">
        <v>9.2999999998999994E-2</v>
      </c>
      <c r="K112" s="628" t="s">
        <v>324</v>
      </c>
    </row>
    <row r="113" spans="1:11" ht="14.4" customHeight="1" thickBot="1" x14ac:dyDescent="0.35">
      <c r="A113" s="641" t="s">
        <v>417</v>
      </c>
      <c r="B113" s="619">
        <v>0</v>
      </c>
      <c r="C113" s="619">
        <v>0</v>
      </c>
      <c r="D113" s="620">
        <v>0</v>
      </c>
      <c r="E113" s="629" t="s">
        <v>312</v>
      </c>
      <c r="F113" s="619">
        <v>0</v>
      </c>
      <c r="G113" s="620">
        <v>0</v>
      </c>
      <c r="H113" s="622">
        <v>0</v>
      </c>
      <c r="I113" s="619">
        <v>9.2999999998999994E-2</v>
      </c>
      <c r="J113" s="620">
        <v>9.2999999998999994E-2</v>
      </c>
      <c r="K113" s="630" t="s">
        <v>324</v>
      </c>
    </row>
    <row r="114" spans="1:11" ht="14.4" customHeight="1" thickBot="1" x14ac:dyDescent="0.35">
      <c r="A114" s="640" t="s">
        <v>418</v>
      </c>
      <c r="B114" s="624">
        <v>0</v>
      </c>
      <c r="C114" s="624">
        <v>49.92</v>
      </c>
      <c r="D114" s="625">
        <v>49.92</v>
      </c>
      <c r="E114" s="626" t="s">
        <v>324</v>
      </c>
      <c r="F114" s="624">
        <v>50.000004513973998</v>
      </c>
      <c r="G114" s="625">
        <v>50.000004513973998</v>
      </c>
      <c r="H114" s="627">
        <v>4.16</v>
      </c>
      <c r="I114" s="624">
        <v>49.92</v>
      </c>
      <c r="J114" s="625">
        <v>-8.0004513974000005E-2</v>
      </c>
      <c r="K114" s="632">
        <v>0.99839990986399996</v>
      </c>
    </row>
    <row r="115" spans="1:11" ht="14.4" customHeight="1" thickBot="1" x14ac:dyDescent="0.35">
      <c r="A115" s="641" t="s">
        <v>419</v>
      </c>
      <c r="B115" s="619">
        <v>0</v>
      </c>
      <c r="C115" s="619">
        <v>49.92</v>
      </c>
      <c r="D115" s="620">
        <v>49.92</v>
      </c>
      <c r="E115" s="629" t="s">
        <v>324</v>
      </c>
      <c r="F115" s="619">
        <v>50.000004513973998</v>
      </c>
      <c r="G115" s="620">
        <v>50.000004513973998</v>
      </c>
      <c r="H115" s="622">
        <v>4.16</v>
      </c>
      <c r="I115" s="619">
        <v>49.92</v>
      </c>
      <c r="J115" s="620">
        <v>-8.0004513974000005E-2</v>
      </c>
      <c r="K115" s="623">
        <v>0.99839990986399996</v>
      </c>
    </row>
    <row r="116" spans="1:11" ht="14.4" customHeight="1" thickBot="1" x14ac:dyDescent="0.35">
      <c r="A116" s="640" t="s">
        <v>420</v>
      </c>
      <c r="B116" s="624">
        <v>66.999997889661998</v>
      </c>
      <c r="C116" s="624">
        <v>42.311999999999998</v>
      </c>
      <c r="D116" s="625">
        <v>-24.687997889662</v>
      </c>
      <c r="E116" s="631">
        <v>0.63152240795100001</v>
      </c>
      <c r="F116" s="624">
        <v>64.000005777886997</v>
      </c>
      <c r="G116" s="625">
        <v>64.000005777886997</v>
      </c>
      <c r="H116" s="627">
        <v>7.452</v>
      </c>
      <c r="I116" s="624">
        <v>39.715000000000003</v>
      </c>
      <c r="J116" s="625">
        <v>-24.285005777887001</v>
      </c>
      <c r="K116" s="632">
        <v>0.62054681897700004</v>
      </c>
    </row>
    <row r="117" spans="1:11" ht="14.4" customHeight="1" thickBot="1" x14ac:dyDescent="0.35">
      <c r="A117" s="641" t="s">
        <v>421</v>
      </c>
      <c r="B117" s="619">
        <v>66.999997889661998</v>
      </c>
      <c r="C117" s="619">
        <v>42.311999999999998</v>
      </c>
      <c r="D117" s="620">
        <v>-24.687997889662</v>
      </c>
      <c r="E117" s="621">
        <v>0.63152240795100001</v>
      </c>
      <c r="F117" s="619">
        <v>64.000005777886997</v>
      </c>
      <c r="G117" s="620">
        <v>64.000005777886997</v>
      </c>
      <c r="H117" s="622">
        <v>7.452</v>
      </c>
      <c r="I117" s="619">
        <v>39.715000000000003</v>
      </c>
      <c r="J117" s="620">
        <v>-24.285005777887001</v>
      </c>
      <c r="K117" s="623">
        <v>0.62054681897700004</v>
      </c>
    </row>
    <row r="118" spans="1:11" ht="14.4" customHeight="1" thickBot="1" x14ac:dyDescent="0.35">
      <c r="A118" s="639" t="s">
        <v>422</v>
      </c>
      <c r="B118" s="619">
        <v>7310.9997697212202</v>
      </c>
      <c r="C118" s="619">
        <v>7540.0929100000003</v>
      </c>
      <c r="D118" s="620">
        <v>229.09314027878199</v>
      </c>
      <c r="E118" s="621">
        <v>1.0313354052099999</v>
      </c>
      <c r="F118" s="619">
        <v>7633.00068910337</v>
      </c>
      <c r="G118" s="620">
        <v>7633.00068910337</v>
      </c>
      <c r="H118" s="622">
        <v>742.63400000000297</v>
      </c>
      <c r="I118" s="619">
        <v>7973.0685000000003</v>
      </c>
      <c r="J118" s="620">
        <v>340.06781089663002</v>
      </c>
      <c r="K118" s="623">
        <v>1.0445523097330001</v>
      </c>
    </row>
    <row r="119" spans="1:11" ht="14.4" customHeight="1" thickBot="1" x14ac:dyDescent="0.35">
      <c r="A119" s="640" t="s">
        <v>423</v>
      </c>
      <c r="B119" s="624">
        <v>1935.9999390206899</v>
      </c>
      <c r="C119" s="624">
        <v>2105.0249100000001</v>
      </c>
      <c r="D119" s="625">
        <v>169.02497097930899</v>
      </c>
      <c r="E119" s="631">
        <v>1.087306289412</v>
      </c>
      <c r="F119" s="624">
        <v>2021.0001824548599</v>
      </c>
      <c r="G119" s="625">
        <v>2021.0001824548599</v>
      </c>
      <c r="H119" s="627">
        <v>262.20500000000101</v>
      </c>
      <c r="I119" s="624">
        <v>2239.9747499999999</v>
      </c>
      <c r="J119" s="625">
        <v>218.97456754514499</v>
      </c>
      <c r="K119" s="632">
        <v>1.1083496030560001</v>
      </c>
    </row>
    <row r="120" spans="1:11" ht="14.4" customHeight="1" thickBot="1" x14ac:dyDescent="0.35">
      <c r="A120" s="641" t="s">
        <v>424</v>
      </c>
      <c r="B120" s="619">
        <v>1935.9999390206899</v>
      </c>
      <c r="C120" s="619">
        <v>2105.0249100000001</v>
      </c>
      <c r="D120" s="620">
        <v>169.02497097930899</v>
      </c>
      <c r="E120" s="621">
        <v>1.087306289412</v>
      </c>
      <c r="F120" s="619">
        <v>2021.0001824548599</v>
      </c>
      <c r="G120" s="620">
        <v>2021.0001824548599</v>
      </c>
      <c r="H120" s="622">
        <v>262.20500000000101</v>
      </c>
      <c r="I120" s="619">
        <v>2239.9747499999999</v>
      </c>
      <c r="J120" s="620">
        <v>218.97456754514499</v>
      </c>
      <c r="K120" s="623">
        <v>1.1083496030560001</v>
      </c>
    </row>
    <row r="121" spans="1:11" ht="14.4" customHeight="1" thickBot="1" x14ac:dyDescent="0.35">
      <c r="A121" s="640" t="s">
        <v>425</v>
      </c>
      <c r="B121" s="624">
        <v>5374.9998307005299</v>
      </c>
      <c r="C121" s="624">
        <v>5435.0680000000002</v>
      </c>
      <c r="D121" s="625">
        <v>60.068169299474</v>
      </c>
      <c r="E121" s="631">
        <v>1.0111754737100001</v>
      </c>
      <c r="F121" s="624">
        <v>5612.0005066485201</v>
      </c>
      <c r="G121" s="625">
        <v>5612.0005066485201</v>
      </c>
      <c r="H121" s="627">
        <v>480.42900000000202</v>
      </c>
      <c r="I121" s="624">
        <v>5733.09375</v>
      </c>
      <c r="J121" s="625">
        <v>121.09324335148401</v>
      </c>
      <c r="K121" s="632">
        <v>1.021577553887</v>
      </c>
    </row>
    <row r="122" spans="1:11" ht="14.4" customHeight="1" thickBot="1" x14ac:dyDescent="0.35">
      <c r="A122" s="641" t="s">
        <v>426</v>
      </c>
      <c r="B122" s="619">
        <v>5374.9998307005299</v>
      </c>
      <c r="C122" s="619">
        <v>5435.0680000000002</v>
      </c>
      <c r="D122" s="620">
        <v>60.068169299474</v>
      </c>
      <c r="E122" s="621">
        <v>1.0111754737100001</v>
      </c>
      <c r="F122" s="619">
        <v>5612.0005066485201</v>
      </c>
      <c r="G122" s="620">
        <v>5612.0005066485201</v>
      </c>
      <c r="H122" s="622">
        <v>480.42900000000202</v>
      </c>
      <c r="I122" s="619">
        <v>5733.09375</v>
      </c>
      <c r="J122" s="620">
        <v>121.09324335148401</v>
      </c>
      <c r="K122" s="623">
        <v>1.021577553887</v>
      </c>
    </row>
    <row r="123" spans="1:11" ht="14.4" customHeight="1" thickBot="1" x14ac:dyDescent="0.35">
      <c r="A123" s="639" t="s">
        <v>427</v>
      </c>
      <c r="B123" s="619">
        <v>214.999993228021</v>
      </c>
      <c r="C123" s="619">
        <v>234.31059999999999</v>
      </c>
      <c r="D123" s="620">
        <v>19.310606771979</v>
      </c>
      <c r="E123" s="621">
        <v>1.0898167785120001</v>
      </c>
      <c r="F123" s="619">
        <v>337.00003042418899</v>
      </c>
      <c r="G123" s="620">
        <v>337.00003042418899</v>
      </c>
      <c r="H123" s="622">
        <v>43.811709999999998</v>
      </c>
      <c r="I123" s="619">
        <v>373.92379</v>
      </c>
      <c r="J123" s="620">
        <v>36.923759575810003</v>
      </c>
      <c r="K123" s="623">
        <v>1.109566042262</v>
      </c>
    </row>
    <row r="124" spans="1:11" ht="14.4" customHeight="1" thickBot="1" x14ac:dyDescent="0.35">
      <c r="A124" s="640" t="s">
        <v>428</v>
      </c>
      <c r="B124" s="624">
        <v>214.999993228021</v>
      </c>
      <c r="C124" s="624">
        <v>234.31059999999999</v>
      </c>
      <c r="D124" s="625">
        <v>19.310606771979</v>
      </c>
      <c r="E124" s="631">
        <v>1.0898167785120001</v>
      </c>
      <c r="F124" s="624">
        <v>337.00003042418899</v>
      </c>
      <c r="G124" s="625">
        <v>337.00003042418899</v>
      </c>
      <c r="H124" s="627">
        <v>43.811709999999998</v>
      </c>
      <c r="I124" s="624">
        <v>373.92379</v>
      </c>
      <c r="J124" s="625">
        <v>36.923759575810003</v>
      </c>
      <c r="K124" s="632">
        <v>1.109566042262</v>
      </c>
    </row>
    <row r="125" spans="1:11" ht="14.4" customHeight="1" thickBot="1" x14ac:dyDescent="0.35">
      <c r="A125" s="641" t="s">
        <v>429</v>
      </c>
      <c r="B125" s="619">
        <v>214.999993228021</v>
      </c>
      <c r="C125" s="619">
        <v>234.31059999999999</v>
      </c>
      <c r="D125" s="620">
        <v>19.310606771979</v>
      </c>
      <c r="E125" s="621">
        <v>1.0898167785120001</v>
      </c>
      <c r="F125" s="619">
        <v>337.00003042418899</v>
      </c>
      <c r="G125" s="620">
        <v>337.00003042418899</v>
      </c>
      <c r="H125" s="622">
        <v>43.811709999999998</v>
      </c>
      <c r="I125" s="619">
        <v>373.92379</v>
      </c>
      <c r="J125" s="620">
        <v>36.923759575810003</v>
      </c>
      <c r="K125" s="623">
        <v>1.109566042262</v>
      </c>
    </row>
    <row r="126" spans="1:11" ht="14.4" customHeight="1" thickBot="1" x14ac:dyDescent="0.35">
      <c r="A126" s="638" t="s">
        <v>430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2.5000000000000001E-2</v>
      </c>
      <c r="I126" s="619">
        <v>2.5000000000000001E-2</v>
      </c>
      <c r="J126" s="620">
        <v>2.5000000000000001E-2</v>
      </c>
      <c r="K126" s="630" t="s">
        <v>324</v>
      </c>
    </row>
    <row r="127" spans="1:11" ht="14.4" customHeight="1" thickBot="1" x14ac:dyDescent="0.35">
      <c r="A127" s="639" t="s">
        <v>431</v>
      </c>
      <c r="B127" s="619">
        <v>0</v>
      </c>
      <c r="C127" s="619">
        <v>0</v>
      </c>
      <c r="D127" s="620">
        <v>0</v>
      </c>
      <c r="E127" s="621">
        <v>1</v>
      </c>
      <c r="F127" s="619">
        <v>0</v>
      </c>
      <c r="G127" s="620">
        <v>0</v>
      </c>
      <c r="H127" s="622">
        <v>2.5000000000000001E-2</v>
      </c>
      <c r="I127" s="619">
        <v>2.5000000000000001E-2</v>
      </c>
      <c r="J127" s="620">
        <v>2.5000000000000001E-2</v>
      </c>
      <c r="K127" s="630" t="s">
        <v>324</v>
      </c>
    </row>
    <row r="128" spans="1:11" ht="14.4" customHeight="1" thickBot="1" x14ac:dyDescent="0.35">
      <c r="A128" s="640" t="s">
        <v>432</v>
      </c>
      <c r="B128" s="624">
        <v>0</v>
      </c>
      <c r="C128" s="624">
        <v>0</v>
      </c>
      <c r="D128" s="625">
        <v>0</v>
      </c>
      <c r="E128" s="631">
        <v>1</v>
      </c>
      <c r="F128" s="624">
        <v>0</v>
      </c>
      <c r="G128" s="625">
        <v>0</v>
      </c>
      <c r="H128" s="627">
        <v>2.5000000000000001E-2</v>
      </c>
      <c r="I128" s="624">
        <v>2.5000000000000001E-2</v>
      </c>
      <c r="J128" s="625">
        <v>2.5000000000000001E-2</v>
      </c>
      <c r="K128" s="628" t="s">
        <v>324</v>
      </c>
    </row>
    <row r="129" spans="1:11" ht="14.4" customHeight="1" thickBot="1" x14ac:dyDescent="0.35">
      <c r="A129" s="641" t="s">
        <v>433</v>
      </c>
      <c r="B129" s="619">
        <v>0</v>
      </c>
      <c r="C129" s="619">
        <v>0</v>
      </c>
      <c r="D129" s="620">
        <v>0</v>
      </c>
      <c r="E129" s="621">
        <v>1</v>
      </c>
      <c r="F129" s="619">
        <v>0</v>
      </c>
      <c r="G129" s="620">
        <v>0</v>
      </c>
      <c r="H129" s="622">
        <v>2.5000000000000001E-2</v>
      </c>
      <c r="I129" s="619">
        <v>2.5000000000000001E-2</v>
      </c>
      <c r="J129" s="620">
        <v>2.5000000000000001E-2</v>
      </c>
      <c r="K129" s="630" t="s">
        <v>324</v>
      </c>
    </row>
    <row r="130" spans="1:11" ht="14.4" customHeight="1" thickBot="1" x14ac:dyDescent="0.35">
      <c r="A130" s="638" t="s">
        <v>434</v>
      </c>
      <c r="B130" s="619">
        <v>0</v>
      </c>
      <c r="C130" s="619">
        <v>32.18065</v>
      </c>
      <c r="D130" s="620">
        <v>32.18065</v>
      </c>
      <c r="E130" s="629" t="s">
        <v>312</v>
      </c>
      <c r="F130" s="619">
        <v>0</v>
      </c>
      <c r="G130" s="620">
        <v>0</v>
      </c>
      <c r="H130" s="622">
        <v>0</v>
      </c>
      <c r="I130" s="619">
        <v>49.28969</v>
      </c>
      <c r="J130" s="620">
        <v>49.28969</v>
      </c>
      <c r="K130" s="630" t="s">
        <v>312</v>
      </c>
    </row>
    <row r="131" spans="1:11" ht="14.4" customHeight="1" thickBot="1" x14ac:dyDescent="0.35">
      <c r="A131" s="639" t="s">
        <v>435</v>
      </c>
      <c r="B131" s="619">
        <v>0</v>
      </c>
      <c r="C131" s="619">
        <v>32.18065</v>
      </c>
      <c r="D131" s="620">
        <v>32.18065</v>
      </c>
      <c r="E131" s="629" t="s">
        <v>312</v>
      </c>
      <c r="F131" s="619">
        <v>0</v>
      </c>
      <c r="G131" s="620">
        <v>0</v>
      </c>
      <c r="H131" s="622">
        <v>0</v>
      </c>
      <c r="I131" s="619">
        <v>49.28969</v>
      </c>
      <c r="J131" s="620">
        <v>49.28969</v>
      </c>
      <c r="K131" s="630" t="s">
        <v>312</v>
      </c>
    </row>
    <row r="132" spans="1:11" ht="14.4" customHeight="1" thickBot="1" x14ac:dyDescent="0.35">
      <c r="A132" s="640" t="s">
        <v>436</v>
      </c>
      <c r="B132" s="624">
        <v>0</v>
      </c>
      <c r="C132" s="624">
        <v>29.18065</v>
      </c>
      <c r="D132" s="625">
        <v>29.18065</v>
      </c>
      <c r="E132" s="626" t="s">
        <v>312</v>
      </c>
      <c r="F132" s="624">
        <v>0</v>
      </c>
      <c r="G132" s="625">
        <v>0</v>
      </c>
      <c r="H132" s="627">
        <v>0</v>
      </c>
      <c r="I132" s="624">
        <v>12.006690000000001</v>
      </c>
      <c r="J132" s="625">
        <v>12.006690000000001</v>
      </c>
      <c r="K132" s="628" t="s">
        <v>312</v>
      </c>
    </row>
    <row r="133" spans="1:11" ht="14.4" customHeight="1" thickBot="1" x14ac:dyDescent="0.35">
      <c r="A133" s="641" t="s">
        <v>437</v>
      </c>
      <c r="B133" s="619">
        <v>0</v>
      </c>
      <c r="C133" s="619">
        <v>1.7806500000000001</v>
      </c>
      <c r="D133" s="620">
        <v>1.7806500000000001</v>
      </c>
      <c r="E133" s="629" t="s">
        <v>312</v>
      </c>
      <c r="F133" s="619">
        <v>0</v>
      </c>
      <c r="G133" s="620">
        <v>0</v>
      </c>
      <c r="H133" s="622">
        <v>0</v>
      </c>
      <c r="I133" s="619">
        <v>6.0666900000000004</v>
      </c>
      <c r="J133" s="620">
        <v>6.0666900000000004</v>
      </c>
      <c r="K133" s="630" t="s">
        <v>312</v>
      </c>
    </row>
    <row r="134" spans="1:11" ht="14.4" customHeight="1" thickBot="1" x14ac:dyDescent="0.35">
      <c r="A134" s="641" t="s">
        <v>438</v>
      </c>
      <c r="B134" s="619">
        <v>0</v>
      </c>
      <c r="C134" s="619">
        <v>7</v>
      </c>
      <c r="D134" s="620">
        <v>7</v>
      </c>
      <c r="E134" s="629" t="s">
        <v>324</v>
      </c>
      <c r="F134" s="619">
        <v>0</v>
      </c>
      <c r="G134" s="620">
        <v>0</v>
      </c>
      <c r="H134" s="622">
        <v>0</v>
      </c>
      <c r="I134" s="619">
        <v>0</v>
      </c>
      <c r="J134" s="620">
        <v>0</v>
      </c>
      <c r="K134" s="630" t="s">
        <v>312</v>
      </c>
    </row>
    <row r="135" spans="1:11" ht="14.4" customHeight="1" thickBot="1" x14ac:dyDescent="0.35">
      <c r="A135" s="641" t="s">
        <v>439</v>
      </c>
      <c r="B135" s="619">
        <v>0</v>
      </c>
      <c r="C135" s="619">
        <v>20.399999999999999</v>
      </c>
      <c r="D135" s="620">
        <v>20.399999999999999</v>
      </c>
      <c r="E135" s="629" t="s">
        <v>312</v>
      </c>
      <c r="F135" s="619">
        <v>0</v>
      </c>
      <c r="G135" s="620">
        <v>0</v>
      </c>
      <c r="H135" s="622">
        <v>0</v>
      </c>
      <c r="I135" s="619">
        <v>5.4999999999989999</v>
      </c>
      <c r="J135" s="620">
        <v>5.4999999999989999</v>
      </c>
      <c r="K135" s="630" t="s">
        <v>312</v>
      </c>
    </row>
    <row r="136" spans="1:11" ht="14.4" customHeight="1" thickBot="1" x14ac:dyDescent="0.35">
      <c r="A136" s="641" t="s">
        <v>440</v>
      </c>
      <c r="B136" s="619">
        <v>0</v>
      </c>
      <c r="C136" s="619">
        <v>0</v>
      </c>
      <c r="D136" s="620">
        <v>0</v>
      </c>
      <c r="E136" s="621">
        <v>1</v>
      </c>
      <c r="F136" s="619">
        <v>0</v>
      </c>
      <c r="G136" s="620">
        <v>0</v>
      </c>
      <c r="H136" s="622">
        <v>0</v>
      </c>
      <c r="I136" s="619">
        <v>0.44</v>
      </c>
      <c r="J136" s="620">
        <v>0.44</v>
      </c>
      <c r="K136" s="630" t="s">
        <v>324</v>
      </c>
    </row>
    <row r="137" spans="1:11" ht="14.4" customHeight="1" thickBot="1" x14ac:dyDescent="0.35">
      <c r="A137" s="643" t="s">
        <v>441</v>
      </c>
      <c r="B137" s="619">
        <v>0</v>
      </c>
      <c r="C137" s="619">
        <v>0</v>
      </c>
      <c r="D137" s="620">
        <v>0</v>
      </c>
      <c r="E137" s="621">
        <v>1</v>
      </c>
      <c r="F137" s="619">
        <v>0</v>
      </c>
      <c r="G137" s="620">
        <v>0</v>
      </c>
      <c r="H137" s="622">
        <v>0</v>
      </c>
      <c r="I137" s="619">
        <v>29.582999999999998</v>
      </c>
      <c r="J137" s="620">
        <v>29.582999999999998</v>
      </c>
      <c r="K137" s="630" t="s">
        <v>324</v>
      </c>
    </row>
    <row r="138" spans="1:11" ht="14.4" customHeight="1" thickBot="1" x14ac:dyDescent="0.35">
      <c r="A138" s="641" t="s">
        <v>442</v>
      </c>
      <c r="B138" s="619">
        <v>0</v>
      </c>
      <c r="C138" s="619">
        <v>0</v>
      </c>
      <c r="D138" s="620">
        <v>0</v>
      </c>
      <c r="E138" s="621">
        <v>1</v>
      </c>
      <c r="F138" s="619">
        <v>0</v>
      </c>
      <c r="G138" s="620">
        <v>0</v>
      </c>
      <c r="H138" s="622">
        <v>0</v>
      </c>
      <c r="I138" s="619">
        <v>29.582999999999998</v>
      </c>
      <c r="J138" s="620">
        <v>29.582999999999998</v>
      </c>
      <c r="K138" s="630" t="s">
        <v>324</v>
      </c>
    </row>
    <row r="139" spans="1:11" ht="14.4" customHeight="1" thickBot="1" x14ac:dyDescent="0.35">
      <c r="A139" s="643" t="s">
        <v>443</v>
      </c>
      <c r="B139" s="619">
        <v>0</v>
      </c>
      <c r="C139" s="619">
        <v>0</v>
      </c>
      <c r="D139" s="620">
        <v>0</v>
      </c>
      <c r="E139" s="621">
        <v>1</v>
      </c>
      <c r="F139" s="619">
        <v>0</v>
      </c>
      <c r="G139" s="620">
        <v>0</v>
      </c>
      <c r="H139" s="622">
        <v>0</v>
      </c>
      <c r="I139" s="619">
        <v>6.9499999999990001</v>
      </c>
      <c r="J139" s="620">
        <v>6.9499999999990001</v>
      </c>
      <c r="K139" s="630" t="s">
        <v>324</v>
      </c>
    </row>
    <row r="140" spans="1:11" ht="14.4" customHeight="1" thickBot="1" x14ac:dyDescent="0.35">
      <c r="A140" s="641" t="s">
        <v>444</v>
      </c>
      <c r="B140" s="619">
        <v>0</v>
      </c>
      <c r="C140" s="619">
        <v>0</v>
      </c>
      <c r="D140" s="620">
        <v>0</v>
      </c>
      <c r="E140" s="621">
        <v>1</v>
      </c>
      <c r="F140" s="619">
        <v>0</v>
      </c>
      <c r="G140" s="620">
        <v>0</v>
      </c>
      <c r="H140" s="622">
        <v>0</v>
      </c>
      <c r="I140" s="619">
        <v>6.9499999999990001</v>
      </c>
      <c r="J140" s="620">
        <v>6.9499999999990001</v>
      </c>
      <c r="K140" s="630" t="s">
        <v>324</v>
      </c>
    </row>
    <row r="141" spans="1:11" ht="14.4" customHeight="1" thickBot="1" x14ac:dyDescent="0.35">
      <c r="A141" s="643" t="s">
        <v>445</v>
      </c>
      <c r="B141" s="619">
        <v>0</v>
      </c>
      <c r="C141" s="619">
        <v>3</v>
      </c>
      <c r="D141" s="620">
        <v>3</v>
      </c>
      <c r="E141" s="629" t="s">
        <v>312</v>
      </c>
      <c r="F141" s="619">
        <v>0</v>
      </c>
      <c r="G141" s="620">
        <v>0</v>
      </c>
      <c r="H141" s="622">
        <v>0</v>
      </c>
      <c r="I141" s="619">
        <v>0.75</v>
      </c>
      <c r="J141" s="620">
        <v>0.75</v>
      </c>
      <c r="K141" s="630" t="s">
        <v>312</v>
      </c>
    </row>
    <row r="142" spans="1:11" ht="14.4" customHeight="1" thickBot="1" x14ac:dyDescent="0.35">
      <c r="A142" s="641" t="s">
        <v>446</v>
      </c>
      <c r="B142" s="619">
        <v>0</v>
      </c>
      <c r="C142" s="619">
        <v>3</v>
      </c>
      <c r="D142" s="620">
        <v>3</v>
      </c>
      <c r="E142" s="629" t="s">
        <v>312</v>
      </c>
      <c r="F142" s="619">
        <v>0</v>
      </c>
      <c r="G142" s="620">
        <v>0</v>
      </c>
      <c r="H142" s="622">
        <v>0</v>
      </c>
      <c r="I142" s="619">
        <v>0.75</v>
      </c>
      <c r="J142" s="620">
        <v>0.75</v>
      </c>
      <c r="K142" s="630" t="s">
        <v>312</v>
      </c>
    </row>
    <row r="143" spans="1:11" ht="14.4" customHeight="1" thickBot="1" x14ac:dyDescent="0.35">
      <c r="A143" s="638" t="s">
        <v>447</v>
      </c>
      <c r="B143" s="619">
        <v>1570.99440801164</v>
      </c>
      <c r="C143" s="619">
        <v>1791.1793600000001</v>
      </c>
      <c r="D143" s="620">
        <v>220.184951988362</v>
      </c>
      <c r="E143" s="621">
        <v>1.140156419949</v>
      </c>
      <c r="F143" s="619">
        <v>1544.2531722457099</v>
      </c>
      <c r="G143" s="620">
        <v>1544.2531722457099</v>
      </c>
      <c r="H143" s="622">
        <v>131.75400000000101</v>
      </c>
      <c r="I143" s="619">
        <v>1626.1897200000001</v>
      </c>
      <c r="J143" s="620">
        <v>81.936547754290004</v>
      </c>
      <c r="K143" s="623">
        <v>1.0530590121009999</v>
      </c>
    </row>
    <row r="144" spans="1:11" ht="14.4" customHeight="1" thickBot="1" x14ac:dyDescent="0.35">
      <c r="A144" s="639" t="s">
        <v>448</v>
      </c>
      <c r="B144" s="619">
        <v>1568.99440801164</v>
      </c>
      <c r="C144" s="619">
        <v>1571.077</v>
      </c>
      <c r="D144" s="620">
        <v>2.0825919883620001</v>
      </c>
      <c r="E144" s="621">
        <v>1.0013273418799999</v>
      </c>
      <c r="F144" s="619">
        <v>1504.00347312652</v>
      </c>
      <c r="G144" s="620">
        <v>1504.00347312652</v>
      </c>
      <c r="H144" s="622">
        <v>131.75400000000101</v>
      </c>
      <c r="I144" s="619">
        <v>1525.9159999999999</v>
      </c>
      <c r="J144" s="620">
        <v>21.912526873480999</v>
      </c>
      <c r="K144" s="623">
        <v>1.014569465606</v>
      </c>
    </row>
    <row r="145" spans="1:11" ht="14.4" customHeight="1" thickBot="1" x14ac:dyDescent="0.35">
      <c r="A145" s="640" t="s">
        <v>449</v>
      </c>
      <c r="B145" s="624">
        <v>1568.99440801164</v>
      </c>
      <c r="C145" s="624">
        <v>1552.877</v>
      </c>
      <c r="D145" s="625">
        <v>-16.117408011637</v>
      </c>
      <c r="E145" s="631">
        <v>0.98972755547699998</v>
      </c>
      <c r="F145" s="624">
        <v>1504.00347312652</v>
      </c>
      <c r="G145" s="625">
        <v>1504.00347312652</v>
      </c>
      <c r="H145" s="627">
        <v>131.75400000000101</v>
      </c>
      <c r="I145" s="624">
        <v>1525.9159999999999</v>
      </c>
      <c r="J145" s="625">
        <v>21.912526873480999</v>
      </c>
      <c r="K145" s="632">
        <v>1.014569465606</v>
      </c>
    </row>
    <row r="146" spans="1:11" ht="14.4" customHeight="1" thickBot="1" x14ac:dyDescent="0.35">
      <c r="A146" s="641" t="s">
        <v>450</v>
      </c>
      <c r="B146" s="619">
        <v>50.999998393622</v>
      </c>
      <c r="C146" s="619">
        <v>51.427999999999997</v>
      </c>
      <c r="D146" s="620">
        <v>0.42800160637700002</v>
      </c>
      <c r="E146" s="621">
        <v>1.0083921886239999</v>
      </c>
      <c r="F146" s="619">
        <v>52.000120081501997</v>
      </c>
      <c r="G146" s="620">
        <v>52.000120081501997</v>
      </c>
      <c r="H146" s="622">
        <v>7.4640000000000004</v>
      </c>
      <c r="I146" s="619">
        <v>61.667000000000002</v>
      </c>
      <c r="J146" s="620">
        <v>9.6668799184979992</v>
      </c>
      <c r="K146" s="623">
        <v>1.1859011075999999</v>
      </c>
    </row>
    <row r="147" spans="1:11" ht="14.4" customHeight="1" thickBot="1" x14ac:dyDescent="0.35">
      <c r="A147" s="641" t="s">
        <v>451</v>
      </c>
      <c r="B147" s="619">
        <v>248.99999215709499</v>
      </c>
      <c r="C147" s="619">
        <v>232.42400000000001</v>
      </c>
      <c r="D147" s="620">
        <v>-16.575992157095001</v>
      </c>
      <c r="E147" s="621">
        <v>0.933429748276</v>
      </c>
      <c r="F147" s="619">
        <v>210.00048494452699</v>
      </c>
      <c r="G147" s="620">
        <v>210.00048494452699</v>
      </c>
      <c r="H147" s="622">
        <v>18.233000000000001</v>
      </c>
      <c r="I147" s="619">
        <v>211.917</v>
      </c>
      <c r="J147" s="620">
        <v>1.9165150554720001</v>
      </c>
      <c r="K147" s="623">
        <v>1.0091262410940001</v>
      </c>
    </row>
    <row r="148" spans="1:11" ht="14.4" customHeight="1" thickBot="1" x14ac:dyDescent="0.35">
      <c r="A148" s="641" t="s">
        <v>452</v>
      </c>
      <c r="B148" s="619">
        <v>8.0000248473899997</v>
      </c>
      <c r="C148" s="619">
        <v>7.5960000000000001</v>
      </c>
      <c r="D148" s="620">
        <v>-0.40402484739</v>
      </c>
      <c r="E148" s="621">
        <v>0.94949705093400005</v>
      </c>
      <c r="F148" s="619">
        <v>8.0000184740770006</v>
      </c>
      <c r="G148" s="620">
        <v>8.0000184740770006</v>
      </c>
      <c r="H148" s="622">
        <v>0.63300000000000001</v>
      </c>
      <c r="I148" s="619">
        <v>7.5960000000000001</v>
      </c>
      <c r="J148" s="620">
        <v>-0.40401847407699998</v>
      </c>
      <c r="K148" s="623">
        <v>0.94949780736300005</v>
      </c>
    </row>
    <row r="149" spans="1:11" ht="14.4" customHeight="1" thickBot="1" x14ac:dyDescent="0.35">
      <c r="A149" s="641" t="s">
        <v>453</v>
      </c>
      <c r="B149" s="619">
        <v>451.99441809509801</v>
      </c>
      <c r="C149" s="619">
        <v>451.947</v>
      </c>
      <c r="D149" s="620">
        <v>-4.7418095097999997E-2</v>
      </c>
      <c r="E149" s="621">
        <v>0.99989509141400001</v>
      </c>
      <c r="F149" s="619">
        <v>452.001043785364</v>
      </c>
      <c r="G149" s="620">
        <v>452.001043785364</v>
      </c>
      <c r="H149" s="622">
        <v>40.134999999999998</v>
      </c>
      <c r="I149" s="619">
        <v>461.267</v>
      </c>
      <c r="J149" s="620">
        <v>9.2659562146360006</v>
      </c>
      <c r="K149" s="623">
        <v>1.02049985579</v>
      </c>
    </row>
    <row r="150" spans="1:11" ht="14.4" customHeight="1" thickBot="1" x14ac:dyDescent="0.35">
      <c r="A150" s="641" t="s">
        <v>454</v>
      </c>
      <c r="B150" s="619">
        <v>783.99997530587098</v>
      </c>
      <c r="C150" s="619">
        <v>784.61699999999996</v>
      </c>
      <c r="D150" s="620">
        <v>0.61702469412899996</v>
      </c>
      <c r="E150" s="621">
        <v>1.0007870213179999</v>
      </c>
      <c r="F150" s="619">
        <v>771.001780439193</v>
      </c>
      <c r="G150" s="620">
        <v>771.001780439193</v>
      </c>
      <c r="H150" s="622">
        <v>64.319000000000003</v>
      </c>
      <c r="I150" s="619">
        <v>771.82899999999995</v>
      </c>
      <c r="J150" s="620">
        <v>0.82721956080699999</v>
      </c>
      <c r="K150" s="623">
        <v>1.00107291524</v>
      </c>
    </row>
    <row r="151" spans="1:11" ht="14.4" customHeight="1" thickBot="1" x14ac:dyDescent="0.35">
      <c r="A151" s="641" t="s">
        <v>455</v>
      </c>
      <c r="B151" s="619">
        <v>24.999999212559</v>
      </c>
      <c r="C151" s="619">
        <v>24.864999999999998</v>
      </c>
      <c r="D151" s="620">
        <v>-0.13499921255899999</v>
      </c>
      <c r="E151" s="621">
        <v>0.99460003132700003</v>
      </c>
      <c r="F151" s="619">
        <v>11.000025401856</v>
      </c>
      <c r="G151" s="620">
        <v>11.000025401856</v>
      </c>
      <c r="H151" s="622">
        <v>0.97</v>
      </c>
      <c r="I151" s="619">
        <v>11.64</v>
      </c>
      <c r="J151" s="620">
        <v>0.63997459814299995</v>
      </c>
      <c r="K151" s="623">
        <v>1.0581793745700001</v>
      </c>
    </row>
    <row r="152" spans="1:11" ht="14.4" customHeight="1" thickBot="1" x14ac:dyDescent="0.35">
      <c r="A152" s="640" t="s">
        <v>456</v>
      </c>
      <c r="B152" s="624">
        <v>0</v>
      </c>
      <c r="C152" s="624">
        <v>18.2</v>
      </c>
      <c r="D152" s="625">
        <v>18.2</v>
      </c>
      <c r="E152" s="626" t="s">
        <v>312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28" t="s">
        <v>312</v>
      </c>
    </row>
    <row r="153" spans="1:11" ht="14.4" customHeight="1" thickBot="1" x14ac:dyDescent="0.35">
      <c r="A153" s="641" t="s">
        <v>457</v>
      </c>
      <c r="B153" s="619">
        <v>0</v>
      </c>
      <c r="C153" s="619">
        <v>18.2</v>
      </c>
      <c r="D153" s="620">
        <v>18.2</v>
      </c>
      <c r="E153" s="629" t="s">
        <v>324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312</v>
      </c>
    </row>
    <row r="154" spans="1:11" ht="14.4" customHeight="1" thickBot="1" x14ac:dyDescent="0.35">
      <c r="A154" s="639" t="s">
        <v>458</v>
      </c>
      <c r="B154" s="619">
        <v>2</v>
      </c>
      <c r="C154" s="619">
        <v>220.10236</v>
      </c>
      <c r="D154" s="620">
        <v>218.10236</v>
      </c>
      <c r="E154" s="621">
        <v>110.05118</v>
      </c>
      <c r="F154" s="619">
        <v>40.249699119189998</v>
      </c>
      <c r="G154" s="620">
        <v>40.249699119189998</v>
      </c>
      <c r="H154" s="622">
        <v>0</v>
      </c>
      <c r="I154" s="619">
        <v>100.27372</v>
      </c>
      <c r="J154" s="620">
        <v>60.024020880808997</v>
      </c>
      <c r="K154" s="623">
        <v>2.4912911697309998</v>
      </c>
    </row>
    <row r="155" spans="1:11" ht="14.4" customHeight="1" thickBot="1" x14ac:dyDescent="0.35">
      <c r="A155" s="640" t="s">
        <v>459</v>
      </c>
      <c r="B155" s="624">
        <v>2</v>
      </c>
      <c r="C155" s="624">
        <v>6.6589999999999998</v>
      </c>
      <c r="D155" s="625">
        <v>4.6589999999999998</v>
      </c>
      <c r="E155" s="631">
        <v>3.3294999999999999</v>
      </c>
      <c r="F155" s="624">
        <v>0</v>
      </c>
      <c r="G155" s="625">
        <v>0</v>
      </c>
      <c r="H155" s="627">
        <v>0</v>
      </c>
      <c r="I155" s="624">
        <v>7.5394100000000002</v>
      </c>
      <c r="J155" s="625">
        <v>7.5394100000000002</v>
      </c>
      <c r="K155" s="628" t="s">
        <v>324</v>
      </c>
    </row>
    <row r="156" spans="1:11" ht="14.4" customHeight="1" thickBot="1" x14ac:dyDescent="0.35">
      <c r="A156" s="641" t="s">
        <v>460</v>
      </c>
      <c r="B156" s="619">
        <v>2</v>
      </c>
      <c r="C156" s="619">
        <v>6.6589999999999998</v>
      </c>
      <c r="D156" s="620">
        <v>4.6589999999999998</v>
      </c>
      <c r="E156" s="621">
        <v>3.3294999999999999</v>
      </c>
      <c r="F156" s="619">
        <v>0</v>
      </c>
      <c r="G156" s="620">
        <v>0</v>
      </c>
      <c r="H156" s="622">
        <v>0</v>
      </c>
      <c r="I156" s="619">
        <v>7.5394100000000002</v>
      </c>
      <c r="J156" s="620">
        <v>7.5394100000000002</v>
      </c>
      <c r="K156" s="630" t="s">
        <v>324</v>
      </c>
    </row>
    <row r="157" spans="1:11" ht="14.4" customHeight="1" thickBot="1" x14ac:dyDescent="0.35">
      <c r="A157" s="640" t="s">
        <v>461</v>
      </c>
      <c r="B157" s="624">
        <v>0</v>
      </c>
      <c r="C157" s="624">
        <v>16.2745</v>
      </c>
      <c r="D157" s="625">
        <v>16.2745</v>
      </c>
      <c r="E157" s="626" t="s">
        <v>312</v>
      </c>
      <c r="F157" s="624">
        <v>40.249699119189998</v>
      </c>
      <c r="G157" s="625">
        <v>40.249699119189998</v>
      </c>
      <c r="H157" s="627">
        <v>0</v>
      </c>
      <c r="I157" s="624">
        <v>9.0144999999989999</v>
      </c>
      <c r="J157" s="625">
        <v>-31.23519911919</v>
      </c>
      <c r="K157" s="632">
        <v>0.22396440711999999</v>
      </c>
    </row>
    <row r="158" spans="1:11" ht="14.4" customHeight="1" thickBot="1" x14ac:dyDescent="0.35">
      <c r="A158" s="641" t="s">
        <v>462</v>
      </c>
      <c r="B158" s="619">
        <v>0</v>
      </c>
      <c r="C158" s="619">
        <v>16.2745</v>
      </c>
      <c r="D158" s="620">
        <v>16.2745</v>
      </c>
      <c r="E158" s="629" t="s">
        <v>312</v>
      </c>
      <c r="F158" s="619">
        <v>40.249699119189998</v>
      </c>
      <c r="G158" s="620">
        <v>40.249699119189998</v>
      </c>
      <c r="H158" s="622">
        <v>0</v>
      </c>
      <c r="I158" s="619">
        <v>9.0144999999989999</v>
      </c>
      <c r="J158" s="620">
        <v>-31.23519911919</v>
      </c>
      <c r="K158" s="623">
        <v>0.22396440711999999</v>
      </c>
    </row>
    <row r="159" spans="1:11" ht="14.4" customHeight="1" thickBot="1" x14ac:dyDescent="0.35">
      <c r="A159" s="640" t="s">
        <v>463</v>
      </c>
      <c r="B159" s="624">
        <v>0</v>
      </c>
      <c r="C159" s="624">
        <v>18.057400000000001</v>
      </c>
      <c r="D159" s="625">
        <v>18.057400000000001</v>
      </c>
      <c r="E159" s="626" t="s">
        <v>324</v>
      </c>
      <c r="F159" s="624">
        <v>0</v>
      </c>
      <c r="G159" s="625">
        <v>0</v>
      </c>
      <c r="H159" s="627">
        <v>0</v>
      </c>
      <c r="I159" s="624">
        <v>14.054209999999999</v>
      </c>
      <c r="J159" s="625">
        <v>14.054209999999999</v>
      </c>
      <c r="K159" s="628" t="s">
        <v>312</v>
      </c>
    </row>
    <row r="160" spans="1:11" ht="14.4" customHeight="1" thickBot="1" x14ac:dyDescent="0.35">
      <c r="A160" s="641" t="s">
        <v>464</v>
      </c>
      <c r="B160" s="619">
        <v>0</v>
      </c>
      <c r="C160" s="619">
        <v>18.057400000000001</v>
      </c>
      <c r="D160" s="620">
        <v>18.057400000000001</v>
      </c>
      <c r="E160" s="629" t="s">
        <v>324</v>
      </c>
      <c r="F160" s="619">
        <v>0</v>
      </c>
      <c r="G160" s="620">
        <v>0</v>
      </c>
      <c r="H160" s="622">
        <v>0</v>
      </c>
      <c r="I160" s="619">
        <v>14.054209999999999</v>
      </c>
      <c r="J160" s="620">
        <v>14.054209999999999</v>
      </c>
      <c r="K160" s="630" t="s">
        <v>312</v>
      </c>
    </row>
    <row r="161" spans="1:11" ht="14.4" customHeight="1" thickBot="1" x14ac:dyDescent="0.35">
      <c r="A161" s="640" t="s">
        <v>465</v>
      </c>
      <c r="B161" s="624">
        <v>0</v>
      </c>
      <c r="C161" s="624">
        <v>179.11145999999999</v>
      </c>
      <c r="D161" s="625">
        <v>179.11145999999999</v>
      </c>
      <c r="E161" s="626" t="s">
        <v>324</v>
      </c>
      <c r="F161" s="624">
        <v>0</v>
      </c>
      <c r="G161" s="625">
        <v>0</v>
      </c>
      <c r="H161" s="627">
        <v>0</v>
      </c>
      <c r="I161" s="624">
        <v>69.665599999999998</v>
      </c>
      <c r="J161" s="625">
        <v>69.665599999999998</v>
      </c>
      <c r="K161" s="628" t="s">
        <v>312</v>
      </c>
    </row>
    <row r="162" spans="1:11" ht="14.4" customHeight="1" thickBot="1" x14ac:dyDescent="0.35">
      <c r="A162" s="641" t="s">
        <v>466</v>
      </c>
      <c r="B162" s="619">
        <v>0</v>
      </c>
      <c r="C162" s="619">
        <v>179.11145999999999</v>
      </c>
      <c r="D162" s="620">
        <v>179.11145999999999</v>
      </c>
      <c r="E162" s="629" t="s">
        <v>324</v>
      </c>
      <c r="F162" s="619">
        <v>0</v>
      </c>
      <c r="G162" s="620">
        <v>0</v>
      </c>
      <c r="H162" s="622">
        <v>0</v>
      </c>
      <c r="I162" s="619">
        <v>69.665599999999998</v>
      </c>
      <c r="J162" s="620">
        <v>69.665599999999998</v>
      </c>
      <c r="K162" s="630" t="s">
        <v>312</v>
      </c>
    </row>
    <row r="163" spans="1:11" ht="14.4" customHeight="1" thickBot="1" x14ac:dyDescent="0.35">
      <c r="A163" s="637" t="s">
        <v>467</v>
      </c>
      <c r="B163" s="619">
        <v>35725.228876045599</v>
      </c>
      <c r="C163" s="619">
        <v>35477.794170000001</v>
      </c>
      <c r="D163" s="620">
        <v>-247.43470604559101</v>
      </c>
      <c r="E163" s="621">
        <v>0.993073950431</v>
      </c>
      <c r="F163" s="619">
        <v>37151.387860046802</v>
      </c>
      <c r="G163" s="620">
        <v>37151.387860046802</v>
      </c>
      <c r="H163" s="622">
        <v>3924.50216</v>
      </c>
      <c r="I163" s="619">
        <v>36566.669580000002</v>
      </c>
      <c r="J163" s="620">
        <v>-584.71828004684403</v>
      </c>
      <c r="K163" s="623">
        <v>0.98426119954699998</v>
      </c>
    </row>
    <row r="164" spans="1:11" ht="14.4" customHeight="1" thickBot="1" x14ac:dyDescent="0.35">
      <c r="A164" s="638" t="s">
        <v>468</v>
      </c>
      <c r="B164" s="619">
        <v>35690.189023902101</v>
      </c>
      <c r="C164" s="619">
        <v>35465.213499999998</v>
      </c>
      <c r="D164" s="620">
        <v>-224.97552390211101</v>
      </c>
      <c r="E164" s="621">
        <v>0.993696432267</v>
      </c>
      <c r="F164" s="619">
        <v>37141.420717898902</v>
      </c>
      <c r="G164" s="620">
        <v>37141.420717898902</v>
      </c>
      <c r="H164" s="622">
        <v>3924.50216</v>
      </c>
      <c r="I164" s="619">
        <v>36558.404880000002</v>
      </c>
      <c r="J164" s="620">
        <v>-583.01583789886399</v>
      </c>
      <c r="K164" s="623">
        <v>0.98430281269099995</v>
      </c>
    </row>
    <row r="165" spans="1:11" ht="14.4" customHeight="1" thickBot="1" x14ac:dyDescent="0.35">
      <c r="A165" s="639" t="s">
        <v>469</v>
      </c>
      <c r="B165" s="619">
        <v>35690.189023902101</v>
      </c>
      <c r="C165" s="619">
        <v>35465.213499999998</v>
      </c>
      <c r="D165" s="620">
        <v>-224.97552390211101</v>
      </c>
      <c r="E165" s="621">
        <v>0.993696432267</v>
      </c>
      <c r="F165" s="619">
        <v>37141.420717898902</v>
      </c>
      <c r="G165" s="620">
        <v>37141.420717898902</v>
      </c>
      <c r="H165" s="622">
        <v>3924.50216</v>
      </c>
      <c r="I165" s="619">
        <v>36558.404880000002</v>
      </c>
      <c r="J165" s="620">
        <v>-583.01583789886399</v>
      </c>
      <c r="K165" s="623">
        <v>0.98430281269099995</v>
      </c>
    </row>
    <row r="166" spans="1:11" ht="14.4" customHeight="1" thickBot="1" x14ac:dyDescent="0.35">
      <c r="A166" s="640" t="s">
        <v>470</v>
      </c>
      <c r="B166" s="624">
        <v>1.3137775695559999</v>
      </c>
      <c r="C166" s="624">
        <v>31.395959999999999</v>
      </c>
      <c r="D166" s="625">
        <v>30.082182430443002</v>
      </c>
      <c r="E166" s="631">
        <v>23.89746995802</v>
      </c>
      <c r="F166" s="624">
        <v>25.289991714066002</v>
      </c>
      <c r="G166" s="625">
        <v>25.289991714066002</v>
      </c>
      <c r="H166" s="627">
        <v>12.822240000000001</v>
      </c>
      <c r="I166" s="624">
        <v>65.565029999999993</v>
      </c>
      <c r="J166" s="625">
        <v>40.275038285933</v>
      </c>
      <c r="K166" s="632">
        <v>2.5925287260380001</v>
      </c>
    </row>
    <row r="167" spans="1:11" ht="14.4" customHeight="1" thickBot="1" x14ac:dyDescent="0.35">
      <c r="A167" s="641" t="s">
        <v>471</v>
      </c>
      <c r="B167" s="619">
        <v>0.42669230280800002</v>
      </c>
      <c r="C167" s="619">
        <v>0</v>
      </c>
      <c r="D167" s="620">
        <v>-0.42669230280800002</v>
      </c>
      <c r="E167" s="621">
        <v>0</v>
      </c>
      <c r="F167" s="619">
        <v>0</v>
      </c>
      <c r="G167" s="620">
        <v>0</v>
      </c>
      <c r="H167" s="622">
        <v>0</v>
      </c>
      <c r="I167" s="619">
        <v>0</v>
      </c>
      <c r="J167" s="620">
        <v>0</v>
      </c>
      <c r="K167" s="623">
        <v>0</v>
      </c>
    </row>
    <row r="168" spans="1:11" ht="14.4" customHeight="1" thickBot="1" x14ac:dyDescent="0.35">
      <c r="A168" s="641" t="s">
        <v>472</v>
      </c>
      <c r="B168" s="619">
        <v>0</v>
      </c>
      <c r="C168" s="619">
        <v>11.826560000000001</v>
      </c>
      <c r="D168" s="620">
        <v>11.826560000000001</v>
      </c>
      <c r="E168" s="629" t="s">
        <v>324</v>
      </c>
      <c r="F168" s="619">
        <v>8.267928913934</v>
      </c>
      <c r="G168" s="620">
        <v>8.267928913934</v>
      </c>
      <c r="H168" s="622">
        <v>12.52224</v>
      </c>
      <c r="I168" s="619">
        <v>64.002560000000003</v>
      </c>
      <c r="J168" s="620">
        <v>55.734631086065001</v>
      </c>
      <c r="K168" s="623">
        <v>7.7410631690520004</v>
      </c>
    </row>
    <row r="169" spans="1:11" ht="14.4" customHeight="1" thickBot="1" x14ac:dyDescent="0.35">
      <c r="A169" s="641" t="s">
        <v>473</v>
      </c>
      <c r="B169" s="619">
        <v>0</v>
      </c>
      <c r="C169" s="619">
        <v>1.72177</v>
      </c>
      <c r="D169" s="620">
        <v>1.72177</v>
      </c>
      <c r="E169" s="629" t="s">
        <v>324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30" t="s">
        <v>312</v>
      </c>
    </row>
    <row r="170" spans="1:11" ht="14.4" customHeight="1" thickBot="1" x14ac:dyDescent="0.35">
      <c r="A170" s="641" t="s">
        <v>474</v>
      </c>
      <c r="B170" s="619">
        <v>0.37869029489799999</v>
      </c>
      <c r="C170" s="619">
        <v>2.2364000000000002</v>
      </c>
      <c r="D170" s="620">
        <v>1.8577097051010001</v>
      </c>
      <c r="E170" s="621">
        <v>5.9056174138230002</v>
      </c>
      <c r="F170" s="619">
        <v>1.8403471750360001</v>
      </c>
      <c r="G170" s="620">
        <v>1.8403471750360001</v>
      </c>
      <c r="H170" s="622">
        <v>0</v>
      </c>
      <c r="I170" s="619">
        <v>0</v>
      </c>
      <c r="J170" s="620">
        <v>-1.8403471750360001</v>
      </c>
      <c r="K170" s="623">
        <v>0</v>
      </c>
    </row>
    <row r="171" spans="1:11" ht="14.4" customHeight="1" thickBot="1" x14ac:dyDescent="0.35">
      <c r="A171" s="641" t="s">
        <v>475</v>
      </c>
      <c r="B171" s="619">
        <v>0.50839497184799998</v>
      </c>
      <c r="C171" s="619">
        <v>15.611230000000001</v>
      </c>
      <c r="D171" s="620">
        <v>15.102835028151</v>
      </c>
      <c r="E171" s="621">
        <v>30.706892995471001</v>
      </c>
      <c r="F171" s="619">
        <v>15.181715625095</v>
      </c>
      <c r="G171" s="620">
        <v>15.181715625095</v>
      </c>
      <c r="H171" s="622">
        <v>0.3</v>
      </c>
      <c r="I171" s="619">
        <v>1.56247</v>
      </c>
      <c r="J171" s="620">
        <v>-13.619245625094999</v>
      </c>
      <c r="K171" s="623">
        <v>0.10291788086299999</v>
      </c>
    </row>
    <row r="172" spans="1:11" ht="14.4" customHeight="1" thickBot="1" x14ac:dyDescent="0.35">
      <c r="A172" s="640" t="s">
        <v>476</v>
      </c>
      <c r="B172" s="624">
        <v>9.634188822134</v>
      </c>
      <c r="C172" s="624">
        <v>91.85821</v>
      </c>
      <c r="D172" s="625">
        <v>82.224021177864998</v>
      </c>
      <c r="E172" s="631">
        <v>9.5346076038029999</v>
      </c>
      <c r="F172" s="624">
        <v>91.981790599407006</v>
      </c>
      <c r="G172" s="625">
        <v>91.981790599407006</v>
      </c>
      <c r="H172" s="627">
        <v>1.7354099999999999</v>
      </c>
      <c r="I172" s="624">
        <v>94.904669999999996</v>
      </c>
      <c r="J172" s="625">
        <v>2.922879400592</v>
      </c>
      <c r="K172" s="632">
        <v>1.031776717778</v>
      </c>
    </row>
    <row r="173" spans="1:11" ht="14.4" customHeight="1" thickBot="1" x14ac:dyDescent="0.35">
      <c r="A173" s="641" t="s">
        <v>477</v>
      </c>
      <c r="B173" s="619">
        <v>9.634188822134</v>
      </c>
      <c r="C173" s="619">
        <v>91.436909999999997</v>
      </c>
      <c r="D173" s="620">
        <v>81.802721177864996</v>
      </c>
      <c r="E173" s="621">
        <v>9.4908779232059999</v>
      </c>
      <c r="F173" s="619">
        <v>91.000009124447004</v>
      </c>
      <c r="G173" s="620">
        <v>91.000009124447004</v>
      </c>
      <c r="H173" s="622">
        <v>1.7354099999999999</v>
      </c>
      <c r="I173" s="619">
        <v>94.904669999999996</v>
      </c>
      <c r="J173" s="620">
        <v>3.904660875552</v>
      </c>
      <c r="K173" s="623">
        <v>1.0429083569669999</v>
      </c>
    </row>
    <row r="174" spans="1:11" ht="14.4" customHeight="1" thickBot="1" x14ac:dyDescent="0.35">
      <c r="A174" s="641" t="s">
        <v>478</v>
      </c>
      <c r="B174" s="619">
        <v>0</v>
      </c>
      <c r="C174" s="619">
        <v>0.42130000000000001</v>
      </c>
      <c r="D174" s="620">
        <v>0.42130000000000001</v>
      </c>
      <c r="E174" s="629" t="s">
        <v>324</v>
      </c>
      <c r="F174" s="619">
        <v>0.98178147496000001</v>
      </c>
      <c r="G174" s="620">
        <v>0.98178147496000001</v>
      </c>
      <c r="H174" s="622">
        <v>0</v>
      </c>
      <c r="I174" s="619">
        <v>0</v>
      </c>
      <c r="J174" s="620">
        <v>-0.98178147496000001</v>
      </c>
      <c r="K174" s="623">
        <v>0</v>
      </c>
    </row>
    <row r="175" spans="1:11" ht="14.4" customHeight="1" thickBot="1" x14ac:dyDescent="0.35">
      <c r="A175" s="640" t="s">
        <v>479</v>
      </c>
      <c r="B175" s="624">
        <v>0.24105750111400001</v>
      </c>
      <c r="C175" s="624">
        <v>32.920099999999998</v>
      </c>
      <c r="D175" s="625">
        <v>32.679042498885003</v>
      </c>
      <c r="E175" s="631">
        <v>136.565341662707</v>
      </c>
      <c r="F175" s="624">
        <v>22.145225444531999</v>
      </c>
      <c r="G175" s="625">
        <v>22.145225444531999</v>
      </c>
      <c r="H175" s="627">
        <v>0.54</v>
      </c>
      <c r="I175" s="624">
        <v>9.4763400000000004</v>
      </c>
      <c r="J175" s="625">
        <v>-12.668885444532</v>
      </c>
      <c r="K175" s="632">
        <v>0.42791797372899998</v>
      </c>
    </row>
    <row r="176" spans="1:11" ht="14.4" customHeight="1" thickBot="1" x14ac:dyDescent="0.35">
      <c r="A176" s="641" t="s">
        <v>480</v>
      </c>
      <c r="B176" s="619">
        <v>0.24105750111400001</v>
      </c>
      <c r="C176" s="619">
        <v>32.424100000000003</v>
      </c>
      <c r="D176" s="620">
        <v>32.183042498885001</v>
      </c>
      <c r="E176" s="621">
        <v>134.507741307158</v>
      </c>
      <c r="F176" s="619">
        <v>20.145225243995</v>
      </c>
      <c r="G176" s="620">
        <v>20.145225243995</v>
      </c>
      <c r="H176" s="622">
        <v>0.156</v>
      </c>
      <c r="I176" s="619">
        <v>0.42299999999999999</v>
      </c>
      <c r="J176" s="620">
        <v>-19.722225243994998</v>
      </c>
      <c r="K176" s="623">
        <v>2.0997531417999999E-2</v>
      </c>
    </row>
    <row r="177" spans="1:11" ht="14.4" customHeight="1" thickBot="1" x14ac:dyDescent="0.35">
      <c r="A177" s="641" t="s">
        <v>481</v>
      </c>
      <c r="B177" s="619">
        <v>0</v>
      </c>
      <c r="C177" s="619">
        <v>0.49599999999900002</v>
      </c>
      <c r="D177" s="620">
        <v>0.49599999999900002</v>
      </c>
      <c r="E177" s="629" t="s">
        <v>324</v>
      </c>
      <c r="F177" s="619">
        <v>2.0000002005369999</v>
      </c>
      <c r="G177" s="620">
        <v>2.0000002005369999</v>
      </c>
      <c r="H177" s="622">
        <v>0.38400000000000001</v>
      </c>
      <c r="I177" s="619">
        <v>9.0533400000000004</v>
      </c>
      <c r="J177" s="620">
        <v>7.053339799462</v>
      </c>
      <c r="K177" s="623">
        <v>4.5266695461159996</v>
      </c>
    </row>
    <row r="178" spans="1:11" ht="14.4" customHeight="1" thickBot="1" x14ac:dyDescent="0.35">
      <c r="A178" s="640" t="s">
        <v>482</v>
      </c>
      <c r="B178" s="624">
        <v>0</v>
      </c>
      <c r="C178" s="624">
        <v>0</v>
      </c>
      <c r="D178" s="625">
        <v>0</v>
      </c>
      <c r="E178" s="631">
        <v>1</v>
      </c>
      <c r="F178" s="624">
        <v>0</v>
      </c>
      <c r="G178" s="625">
        <v>0</v>
      </c>
      <c r="H178" s="627">
        <v>0</v>
      </c>
      <c r="I178" s="624">
        <v>0.38519999999999999</v>
      </c>
      <c r="J178" s="625">
        <v>0.38519999999999999</v>
      </c>
      <c r="K178" s="628" t="s">
        <v>324</v>
      </c>
    </row>
    <row r="179" spans="1:11" ht="14.4" customHeight="1" thickBot="1" x14ac:dyDescent="0.35">
      <c r="A179" s="641" t="s">
        <v>483</v>
      </c>
      <c r="B179" s="619">
        <v>0</v>
      </c>
      <c r="C179" s="619">
        <v>0</v>
      </c>
      <c r="D179" s="620">
        <v>0</v>
      </c>
      <c r="E179" s="621">
        <v>1</v>
      </c>
      <c r="F179" s="619">
        <v>0</v>
      </c>
      <c r="G179" s="620">
        <v>0</v>
      </c>
      <c r="H179" s="622">
        <v>0</v>
      </c>
      <c r="I179" s="619">
        <v>0.38519999999999999</v>
      </c>
      <c r="J179" s="620">
        <v>0.38519999999999999</v>
      </c>
      <c r="K179" s="630" t="s">
        <v>324</v>
      </c>
    </row>
    <row r="180" spans="1:11" ht="14.4" customHeight="1" thickBot="1" x14ac:dyDescent="0.35">
      <c r="A180" s="640" t="s">
        <v>484</v>
      </c>
      <c r="B180" s="624">
        <v>35679.000000009299</v>
      </c>
      <c r="C180" s="624">
        <v>34077.918310000001</v>
      </c>
      <c r="D180" s="625">
        <v>-1601.08169000931</v>
      </c>
      <c r="E180" s="631">
        <v>0.95512537655100005</v>
      </c>
      <c r="F180" s="624">
        <v>37002.003710140903</v>
      </c>
      <c r="G180" s="625">
        <v>37002.003710140903</v>
      </c>
      <c r="H180" s="627">
        <v>3435.87547</v>
      </c>
      <c r="I180" s="624">
        <v>34903.49022</v>
      </c>
      <c r="J180" s="625">
        <v>-2098.5134901408501</v>
      </c>
      <c r="K180" s="632">
        <v>0.94328649046699997</v>
      </c>
    </row>
    <row r="181" spans="1:11" ht="14.4" customHeight="1" thickBot="1" x14ac:dyDescent="0.35">
      <c r="A181" s="641" t="s">
        <v>485</v>
      </c>
      <c r="B181" s="619">
        <v>20677.000000005399</v>
      </c>
      <c r="C181" s="619">
        <v>16171.36656</v>
      </c>
      <c r="D181" s="620">
        <v>-4505.6334400054002</v>
      </c>
      <c r="E181" s="621">
        <v>0.78209443149299995</v>
      </c>
      <c r="F181" s="619">
        <v>18579.0018628914</v>
      </c>
      <c r="G181" s="620">
        <v>18579.0018628914</v>
      </c>
      <c r="H181" s="622">
        <v>1746.0827400000001</v>
      </c>
      <c r="I181" s="619">
        <v>17982.15192</v>
      </c>
      <c r="J181" s="620">
        <v>-596.84994289138604</v>
      </c>
      <c r="K181" s="623">
        <v>0.96787502647900003</v>
      </c>
    </row>
    <row r="182" spans="1:11" ht="14.4" customHeight="1" thickBot="1" x14ac:dyDescent="0.35">
      <c r="A182" s="641" t="s">
        <v>486</v>
      </c>
      <c r="B182" s="619">
        <v>15002.0000000039</v>
      </c>
      <c r="C182" s="619">
        <v>17906.551749999999</v>
      </c>
      <c r="D182" s="620">
        <v>2904.5517499960802</v>
      </c>
      <c r="E182" s="621">
        <v>1.193610968537</v>
      </c>
      <c r="F182" s="619">
        <v>18423.001847249499</v>
      </c>
      <c r="G182" s="620">
        <v>18423.001847249499</v>
      </c>
      <c r="H182" s="622">
        <v>1689.7927299999999</v>
      </c>
      <c r="I182" s="619">
        <v>16921.338299999999</v>
      </c>
      <c r="J182" s="620">
        <v>-1501.66354724947</v>
      </c>
      <c r="K182" s="623">
        <v>0.91848974669200001</v>
      </c>
    </row>
    <row r="183" spans="1:11" ht="14.4" customHeight="1" thickBot="1" x14ac:dyDescent="0.35">
      <c r="A183" s="640" t="s">
        <v>487</v>
      </c>
      <c r="B183" s="624">
        <v>0</v>
      </c>
      <c r="C183" s="624">
        <v>1231.1209200000001</v>
      </c>
      <c r="D183" s="625">
        <v>1231.1209200000001</v>
      </c>
      <c r="E183" s="626" t="s">
        <v>312</v>
      </c>
      <c r="F183" s="624">
        <v>0</v>
      </c>
      <c r="G183" s="625">
        <v>0</v>
      </c>
      <c r="H183" s="627">
        <v>473.52904000000001</v>
      </c>
      <c r="I183" s="624">
        <v>1484.5834199999999</v>
      </c>
      <c r="J183" s="625">
        <v>1484.5834199999999</v>
      </c>
      <c r="K183" s="628" t="s">
        <v>312</v>
      </c>
    </row>
    <row r="184" spans="1:11" ht="14.4" customHeight="1" thickBot="1" x14ac:dyDescent="0.35">
      <c r="A184" s="641" t="s">
        <v>488</v>
      </c>
      <c r="B184" s="619">
        <v>0</v>
      </c>
      <c r="C184" s="619">
        <v>366.19452999999999</v>
      </c>
      <c r="D184" s="620">
        <v>366.19452999999999</v>
      </c>
      <c r="E184" s="629" t="s">
        <v>312</v>
      </c>
      <c r="F184" s="619">
        <v>0</v>
      </c>
      <c r="G184" s="620">
        <v>0</v>
      </c>
      <c r="H184" s="622">
        <v>0</v>
      </c>
      <c r="I184" s="619">
        <v>227.88974999999999</v>
      </c>
      <c r="J184" s="620">
        <v>227.88974999999999</v>
      </c>
      <c r="K184" s="630" t="s">
        <v>312</v>
      </c>
    </row>
    <row r="185" spans="1:11" ht="14.4" customHeight="1" thickBot="1" x14ac:dyDescent="0.35">
      <c r="A185" s="641" t="s">
        <v>489</v>
      </c>
      <c r="B185" s="619">
        <v>0</v>
      </c>
      <c r="C185" s="619">
        <v>864.92638999999997</v>
      </c>
      <c r="D185" s="620">
        <v>864.92638999999997</v>
      </c>
      <c r="E185" s="629" t="s">
        <v>312</v>
      </c>
      <c r="F185" s="619">
        <v>0</v>
      </c>
      <c r="G185" s="620">
        <v>0</v>
      </c>
      <c r="H185" s="622">
        <v>473.52904000000001</v>
      </c>
      <c r="I185" s="619">
        <v>1256.6936700000001</v>
      </c>
      <c r="J185" s="620">
        <v>1256.6936700000001</v>
      </c>
      <c r="K185" s="630" t="s">
        <v>312</v>
      </c>
    </row>
    <row r="186" spans="1:11" ht="14.4" customHeight="1" thickBot="1" x14ac:dyDescent="0.35">
      <c r="A186" s="638" t="s">
        <v>490</v>
      </c>
      <c r="B186" s="619">
        <v>35.039852143474</v>
      </c>
      <c r="C186" s="619">
        <v>12.39739</v>
      </c>
      <c r="D186" s="620">
        <v>-22.642462143473999</v>
      </c>
      <c r="E186" s="621">
        <v>0.35380828518399998</v>
      </c>
      <c r="F186" s="619">
        <v>9.9671421479800006</v>
      </c>
      <c r="G186" s="620">
        <v>9.9671421479800006</v>
      </c>
      <c r="H186" s="622">
        <v>0</v>
      </c>
      <c r="I186" s="619">
        <v>8.2646999999999995</v>
      </c>
      <c r="J186" s="620">
        <v>-1.70244214798</v>
      </c>
      <c r="K186" s="623">
        <v>0.82919455519800001</v>
      </c>
    </row>
    <row r="187" spans="1:11" ht="14.4" customHeight="1" thickBot="1" x14ac:dyDescent="0.35">
      <c r="A187" s="644" t="s">
        <v>491</v>
      </c>
      <c r="B187" s="624">
        <v>35.039852143474</v>
      </c>
      <c r="C187" s="624">
        <v>12.39739</v>
      </c>
      <c r="D187" s="625">
        <v>-22.642462143473999</v>
      </c>
      <c r="E187" s="631">
        <v>0.35380828518399998</v>
      </c>
      <c r="F187" s="624">
        <v>9.9671421479800006</v>
      </c>
      <c r="G187" s="625">
        <v>9.9671421479800006</v>
      </c>
      <c r="H187" s="627">
        <v>0</v>
      </c>
      <c r="I187" s="624">
        <v>8.2646999999999995</v>
      </c>
      <c r="J187" s="625">
        <v>-1.70244214798</v>
      </c>
      <c r="K187" s="632">
        <v>0.82919455519800001</v>
      </c>
    </row>
    <row r="188" spans="1:11" ht="14.4" customHeight="1" thickBot="1" x14ac:dyDescent="0.35">
      <c r="A188" s="640" t="s">
        <v>492</v>
      </c>
      <c r="B188" s="624">
        <v>0</v>
      </c>
      <c r="C188" s="624">
        <v>6.9999999999999999E-4</v>
      </c>
      <c r="D188" s="625">
        <v>6.9999999999999999E-4</v>
      </c>
      <c r="E188" s="626" t="s">
        <v>312</v>
      </c>
      <c r="F188" s="624">
        <v>0</v>
      </c>
      <c r="G188" s="625">
        <v>0</v>
      </c>
      <c r="H188" s="627">
        <v>0</v>
      </c>
      <c r="I188" s="624">
        <v>2.4000000000000001E-4</v>
      </c>
      <c r="J188" s="625">
        <v>2.4000000000000001E-4</v>
      </c>
      <c r="K188" s="628" t="s">
        <v>312</v>
      </c>
    </row>
    <row r="189" spans="1:11" ht="14.4" customHeight="1" thickBot="1" x14ac:dyDescent="0.35">
      <c r="A189" s="641" t="s">
        <v>493</v>
      </c>
      <c r="B189" s="619">
        <v>0</v>
      </c>
      <c r="C189" s="619">
        <v>6.9999999999999999E-4</v>
      </c>
      <c r="D189" s="620">
        <v>6.9999999999999999E-4</v>
      </c>
      <c r="E189" s="629" t="s">
        <v>312</v>
      </c>
      <c r="F189" s="619">
        <v>0</v>
      </c>
      <c r="G189" s="620">
        <v>0</v>
      </c>
      <c r="H189" s="622">
        <v>0</v>
      </c>
      <c r="I189" s="619">
        <v>2.4000000000000001E-4</v>
      </c>
      <c r="J189" s="620">
        <v>2.4000000000000001E-4</v>
      </c>
      <c r="K189" s="630" t="s">
        <v>312</v>
      </c>
    </row>
    <row r="190" spans="1:11" ht="14.4" customHeight="1" thickBot="1" x14ac:dyDescent="0.35">
      <c r="A190" s="640" t="s">
        <v>494</v>
      </c>
      <c r="B190" s="624">
        <v>35.039852143474</v>
      </c>
      <c r="C190" s="624">
        <v>12.39669</v>
      </c>
      <c r="D190" s="625">
        <v>-22.643162143474001</v>
      </c>
      <c r="E190" s="631">
        <v>0.35378830793100002</v>
      </c>
      <c r="F190" s="624">
        <v>9.9671421479800006</v>
      </c>
      <c r="G190" s="625">
        <v>9.9671421479800006</v>
      </c>
      <c r="H190" s="627">
        <v>0</v>
      </c>
      <c r="I190" s="624">
        <v>8.2644599999999997</v>
      </c>
      <c r="J190" s="625">
        <v>-1.7026821479800001</v>
      </c>
      <c r="K190" s="632">
        <v>0.82917047608000005</v>
      </c>
    </row>
    <row r="191" spans="1:11" ht="14.4" customHeight="1" thickBot="1" x14ac:dyDescent="0.35">
      <c r="A191" s="641" t="s">
        <v>495</v>
      </c>
      <c r="B191" s="619">
        <v>17</v>
      </c>
      <c r="C191" s="619">
        <v>0</v>
      </c>
      <c r="D191" s="620">
        <v>-17</v>
      </c>
      <c r="E191" s="621">
        <v>0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23">
        <v>0</v>
      </c>
    </row>
    <row r="192" spans="1:11" ht="14.4" customHeight="1" thickBot="1" x14ac:dyDescent="0.35">
      <c r="A192" s="641" t="s">
        <v>496</v>
      </c>
      <c r="B192" s="619">
        <v>11.597671572236001</v>
      </c>
      <c r="C192" s="619">
        <v>0</v>
      </c>
      <c r="D192" s="620">
        <v>-11.597671572236001</v>
      </c>
      <c r="E192" s="621">
        <v>0</v>
      </c>
      <c r="F192" s="619">
        <v>0</v>
      </c>
      <c r="G192" s="620">
        <v>0</v>
      </c>
      <c r="H192" s="622">
        <v>0</v>
      </c>
      <c r="I192" s="619">
        <v>0</v>
      </c>
      <c r="J192" s="620">
        <v>0</v>
      </c>
      <c r="K192" s="623">
        <v>0</v>
      </c>
    </row>
    <row r="193" spans="1:11" ht="14.4" customHeight="1" thickBot="1" x14ac:dyDescent="0.35">
      <c r="A193" s="641" t="s">
        <v>497</v>
      </c>
      <c r="B193" s="619">
        <v>6.4421805712370004</v>
      </c>
      <c r="C193" s="619">
        <v>12.39669</v>
      </c>
      <c r="D193" s="620">
        <v>5.954509428762</v>
      </c>
      <c r="E193" s="621">
        <v>1.9243002990860001</v>
      </c>
      <c r="F193" s="619">
        <v>9.9671421479800006</v>
      </c>
      <c r="G193" s="620">
        <v>9.9671421479800006</v>
      </c>
      <c r="H193" s="622">
        <v>0</v>
      </c>
      <c r="I193" s="619">
        <v>8.2644599999999997</v>
      </c>
      <c r="J193" s="620">
        <v>-1.7026821479800001</v>
      </c>
      <c r="K193" s="623">
        <v>0.82917047608000005</v>
      </c>
    </row>
    <row r="194" spans="1:11" ht="14.4" customHeight="1" thickBot="1" x14ac:dyDescent="0.35">
      <c r="A194" s="638" t="s">
        <v>498</v>
      </c>
      <c r="B194" s="619">
        <v>0</v>
      </c>
      <c r="C194" s="619">
        <v>0.18328</v>
      </c>
      <c r="D194" s="620">
        <v>0.18328</v>
      </c>
      <c r="E194" s="629" t="s">
        <v>324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312</v>
      </c>
    </row>
    <row r="195" spans="1:11" ht="14.4" customHeight="1" thickBot="1" x14ac:dyDescent="0.35">
      <c r="A195" s="644" t="s">
        <v>499</v>
      </c>
      <c r="B195" s="624">
        <v>0</v>
      </c>
      <c r="C195" s="624">
        <v>0.18328</v>
      </c>
      <c r="D195" s="625">
        <v>0.18328</v>
      </c>
      <c r="E195" s="626" t="s">
        <v>324</v>
      </c>
      <c r="F195" s="624">
        <v>0</v>
      </c>
      <c r="G195" s="625">
        <v>0</v>
      </c>
      <c r="H195" s="627">
        <v>0</v>
      </c>
      <c r="I195" s="624">
        <v>0</v>
      </c>
      <c r="J195" s="625">
        <v>0</v>
      </c>
      <c r="K195" s="628" t="s">
        <v>312</v>
      </c>
    </row>
    <row r="196" spans="1:11" ht="14.4" customHeight="1" thickBot="1" x14ac:dyDescent="0.35">
      <c r="A196" s="640" t="s">
        <v>500</v>
      </c>
      <c r="B196" s="624">
        <v>0</v>
      </c>
      <c r="C196" s="624">
        <v>0.18328</v>
      </c>
      <c r="D196" s="625">
        <v>0.18328</v>
      </c>
      <c r="E196" s="626" t="s">
        <v>324</v>
      </c>
      <c r="F196" s="624">
        <v>0</v>
      </c>
      <c r="G196" s="625">
        <v>0</v>
      </c>
      <c r="H196" s="627">
        <v>0</v>
      </c>
      <c r="I196" s="624">
        <v>0</v>
      </c>
      <c r="J196" s="625">
        <v>0</v>
      </c>
      <c r="K196" s="628" t="s">
        <v>312</v>
      </c>
    </row>
    <row r="197" spans="1:11" ht="14.4" customHeight="1" thickBot="1" x14ac:dyDescent="0.35">
      <c r="A197" s="641" t="s">
        <v>501</v>
      </c>
      <c r="B197" s="619">
        <v>0</v>
      </c>
      <c r="C197" s="619">
        <v>0.18328</v>
      </c>
      <c r="D197" s="620">
        <v>0.18328</v>
      </c>
      <c r="E197" s="629" t="s">
        <v>324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312</v>
      </c>
    </row>
    <row r="198" spans="1:11" ht="14.4" customHeight="1" thickBot="1" x14ac:dyDescent="0.35">
      <c r="A198" s="637" t="s">
        <v>502</v>
      </c>
      <c r="B198" s="619">
        <v>5207.9315446140599</v>
      </c>
      <c r="C198" s="619">
        <v>5641.1030500000097</v>
      </c>
      <c r="D198" s="620">
        <v>433.17150538594598</v>
      </c>
      <c r="E198" s="621">
        <v>1.0831753454649999</v>
      </c>
      <c r="F198" s="619">
        <v>5104.64250437181</v>
      </c>
      <c r="G198" s="620">
        <v>5104.64250437181</v>
      </c>
      <c r="H198" s="622">
        <v>603.98267999999996</v>
      </c>
      <c r="I198" s="619">
        <v>5737.5050700000002</v>
      </c>
      <c r="J198" s="620">
        <v>632.86256562818403</v>
      </c>
      <c r="K198" s="623">
        <v>1.123977842735</v>
      </c>
    </row>
    <row r="199" spans="1:11" ht="14.4" customHeight="1" thickBot="1" x14ac:dyDescent="0.35">
      <c r="A199" s="642" t="s">
        <v>503</v>
      </c>
      <c r="B199" s="624">
        <v>5207.9315446140599</v>
      </c>
      <c r="C199" s="624">
        <v>5641.1030500000097</v>
      </c>
      <c r="D199" s="625">
        <v>433.17150538594598</v>
      </c>
      <c r="E199" s="631">
        <v>1.0831753454649999</v>
      </c>
      <c r="F199" s="624">
        <v>5104.64250437181</v>
      </c>
      <c r="G199" s="625">
        <v>5104.64250437181</v>
      </c>
      <c r="H199" s="627">
        <v>603.98267999999996</v>
      </c>
      <c r="I199" s="624">
        <v>5737.5050700000002</v>
      </c>
      <c r="J199" s="625">
        <v>632.86256562818403</v>
      </c>
      <c r="K199" s="632">
        <v>1.123977842735</v>
      </c>
    </row>
    <row r="200" spans="1:11" ht="14.4" customHeight="1" thickBot="1" x14ac:dyDescent="0.35">
      <c r="A200" s="644" t="s">
        <v>54</v>
      </c>
      <c r="B200" s="624">
        <v>5207.9315446140599</v>
      </c>
      <c r="C200" s="624">
        <v>5641.1030500000097</v>
      </c>
      <c r="D200" s="625">
        <v>433.17150538594598</v>
      </c>
      <c r="E200" s="631">
        <v>1.0831753454649999</v>
      </c>
      <c r="F200" s="624">
        <v>5104.64250437181</v>
      </c>
      <c r="G200" s="625">
        <v>5104.64250437181</v>
      </c>
      <c r="H200" s="627">
        <v>603.98267999999996</v>
      </c>
      <c r="I200" s="624">
        <v>5737.5050700000002</v>
      </c>
      <c r="J200" s="625">
        <v>632.86256562818403</v>
      </c>
      <c r="K200" s="632">
        <v>1.123977842735</v>
      </c>
    </row>
    <row r="201" spans="1:11" ht="14.4" customHeight="1" thickBot="1" x14ac:dyDescent="0.35">
      <c r="A201" s="640" t="s">
        <v>504</v>
      </c>
      <c r="B201" s="624">
        <v>98.734177185201005</v>
      </c>
      <c r="C201" s="624">
        <v>99.032749999999993</v>
      </c>
      <c r="D201" s="625">
        <v>0.29857281479800002</v>
      </c>
      <c r="E201" s="631">
        <v>1.0030240067139999</v>
      </c>
      <c r="F201" s="624">
        <v>103.33773438826699</v>
      </c>
      <c r="G201" s="625">
        <v>103.33773438826699</v>
      </c>
      <c r="H201" s="627">
        <v>7.6710000000000003</v>
      </c>
      <c r="I201" s="624">
        <v>94.805999999999997</v>
      </c>
      <c r="J201" s="625">
        <v>-8.5317343882669991</v>
      </c>
      <c r="K201" s="632">
        <v>0.91743834487200004</v>
      </c>
    </row>
    <row r="202" spans="1:11" ht="14.4" customHeight="1" thickBot="1" x14ac:dyDescent="0.35">
      <c r="A202" s="641" t="s">
        <v>505</v>
      </c>
      <c r="B202" s="619">
        <v>98.734177185201005</v>
      </c>
      <c r="C202" s="619">
        <v>99.032749999999993</v>
      </c>
      <c r="D202" s="620">
        <v>0.29857281479800002</v>
      </c>
      <c r="E202" s="621">
        <v>1.0030240067139999</v>
      </c>
      <c r="F202" s="619">
        <v>103.33773438826699</v>
      </c>
      <c r="G202" s="620">
        <v>103.33773438826699</v>
      </c>
      <c r="H202" s="622">
        <v>7.6710000000000003</v>
      </c>
      <c r="I202" s="619">
        <v>94.805999999999997</v>
      </c>
      <c r="J202" s="620">
        <v>-8.5317343882669991</v>
      </c>
      <c r="K202" s="623">
        <v>0.91743834487200004</v>
      </c>
    </row>
    <row r="203" spans="1:11" ht="14.4" customHeight="1" thickBot="1" x14ac:dyDescent="0.35">
      <c r="A203" s="640" t="s">
        <v>506</v>
      </c>
      <c r="B203" s="624">
        <v>283.76281623093701</v>
      </c>
      <c r="C203" s="624">
        <v>209.69868</v>
      </c>
      <c r="D203" s="625">
        <v>-74.064136230936001</v>
      </c>
      <c r="E203" s="631">
        <v>0.73899280668699996</v>
      </c>
      <c r="F203" s="624">
        <v>264.19942370748402</v>
      </c>
      <c r="G203" s="625">
        <v>264.19942370748402</v>
      </c>
      <c r="H203" s="627">
        <v>17.057040000000001</v>
      </c>
      <c r="I203" s="624">
        <v>240.82488000000001</v>
      </c>
      <c r="J203" s="625">
        <v>-23.374543707482999</v>
      </c>
      <c r="K203" s="632">
        <v>0.91152689366399997</v>
      </c>
    </row>
    <row r="204" spans="1:11" ht="14.4" customHeight="1" thickBot="1" x14ac:dyDescent="0.35">
      <c r="A204" s="641" t="s">
        <v>507</v>
      </c>
      <c r="B204" s="619">
        <v>261.43491816056098</v>
      </c>
      <c r="C204" s="619">
        <v>191.994</v>
      </c>
      <c r="D204" s="620">
        <v>-69.440918160560997</v>
      </c>
      <c r="E204" s="621">
        <v>0.73438544992699994</v>
      </c>
      <c r="F204" s="619">
        <v>242.69271389657899</v>
      </c>
      <c r="G204" s="620">
        <v>242.69271389657899</v>
      </c>
      <c r="H204" s="622">
        <v>15.54</v>
      </c>
      <c r="I204" s="619">
        <v>220.89</v>
      </c>
      <c r="J204" s="620">
        <v>-21.802713896579</v>
      </c>
      <c r="K204" s="623">
        <v>0.91016329437099996</v>
      </c>
    </row>
    <row r="205" spans="1:11" ht="14.4" customHeight="1" thickBot="1" x14ac:dyDescent="0.35">
      <c r="A205" s="641" t="s">
        <v>508</v>
      </c>
      <c r="B205" s="619">
        <v>2.4363767074039999</v>
      </c>
      <c r="C205" s="619">
        <v>0</v>
      </c>
      <c r="D205" s="620">
        <v>-2.4363767074039999</v>
      </c>
      <c r="E205" s="621">
        <v>0</v>
      </c>
      <c r="F205" s="619">
        <v>3.36808875417</v>
      </c>
      <c r="G205" s="620">
        <v>3.36808875417</v>
      </c>
      <c r="H205" s="622">
        <v>0</v>
      </c>
      <c r="I205" s="619">
        <v>1.8186</v>
      </c>
      <c r="J205" s="620">
        <v>-1.54948875417</v>
      </c>
      <c r="K205" s="623">
        <v>0.53995014167800004</v>
      </c>
    </row>
    <row r="206" spans="1:11" ht="14.4" customHeight="1" thickBot="1" x14ac:dyDescent="0.35">
      <c r="A206" s="641" t="s">
        <v>509</v>
      </c>
      <c r="B206" s="619">
        <v>19.89152136297</v>
      </c>
      <c r="C206" s="619">
        <v>17.70468</v>
      </c>
      <c r="D206" s="620">
        <v>-2.1868413629700001</v>
      </c>
      <c r="E206" s="621">
        <v>0.89006163364400004</v>
      </c>
      <c r="F206" s="619">
        <v>18.138621056733999</v>
      </c>
      <c r="G206" s="620">
        <v>18.138621056733999</v>
      </c>
      <c r="H206" s="622">
        <v>1.5170399999999999</v>
      </c>
      <c r="I206" s="619">
        <v>18.11628</v>
      </c>
      <c r="J206" s="620">
        <v>-2.2341056734000001E-2</v>
      </c>
      <c r="K206" s="623">
        <v>0.99876831559199997</v>
      </c>
    </row>
    <row r="207" spans="1:11" ht="14.4" customHeight="1" thickBot="1" x14ac:dyDescent="0.35">
      <c r="A207" s="640" t="s">
        <v>510</v>
      </c>
      <c r="B207" s="624">
        <v>731.58128810807398</v>
      </c>
      <c r="C207" s="624">
        <v>716.83430000000101</v>
      </c>
      <c r="D207" s="625">
        <v>-14.746988108072999</v>
      </c>
      <c r="E207" s="631">
        <v>0.97984231096600005</v>
      </c>
      <c r="F207" s="624">
        <v>705.36100187103398</v>
      </c>
      <c r="G207" s="625">
        <v>705.36100187103398</v>
      </c>
      <c r="H207" s="627">
        <v>46.846879999999999</v>
      </c>
      <c r="I207" s="624">
        <v>692.26775999999995</v>
      </c>
      <c r="J207" s="625">
        <v>-13.093241871034</v>
      </c>
      <c r="K207" s="632">
        <v>0.98143753080100005</v>
      </c>
    </row>
    <row r="208" spans="1:11" ht="14.4" customHeight="1" thickBot="1" x14ac:dyDescent="0.35">
      <c r="A208" s="641" t="s">
        <v>511</v>
      </c>
      <c r="B208" s="619">
        <v>731.58128810807398</v>
      </c>
      <c r="C208" s="619">
        <v>716.83430000000101</v>
      </c>
      <c r="D208" s="620">
        <v>-14.746988108072999</v>
      </c>
      <c r="E208" s="621">
        <v>0.97984231096600005</v>
      </c>
      <c r="F208" s="619">
        <v>705.36100187103398</v>
      </c>
      <c r="G208" s="620">
        <v>705.36100187103398</v>
      </c>
      <c r="H208" s="622">
        <v>46.846879999999999</v>
      </c>
      <c r="I208" s="619">
        <v>692.26775999999995</v>
      </c>
      <c r="J208" s="620">
        <v>-13.093241871034</v>
      </c>
      <c r="K208" s="623">
        <v>0.98143753080100005</v>
      </c>
    </row>
    <row r="209" spans="1:11" ht="14.4" customHeight="1" thickBot="1" x14ac:dyDescent="0.35">
      <c r="A209" s="640" t="s">
        <v>512</v>
      </c>
      <c r="B209" s="624">
        <v>0</v>
      </c>
      <c r="C209" s="624">
        <v>5.7779999999999996</v>
      </c>
      <c r="D209" s="625">
        <v>5.7779999999999996</v>
      </c>
      <c r="E209" s="626" t="s">
        <v>312</v>
      </c>
      <c r="F209" s="624">
        <v>0</v>
      </c>
      <c r="G209" s="625">
        <v>0</v>
      </c>
      <c r="H209" s="627">
        <v>0.76700000000000002</v>
      </c>
      <c r="I209" s="624">
        <v>7.0369999999999999</v>
      </c>
      <c r="J209" s="625">
        <v>7.0369999999999999</v>
      </c>
      <c r="K209" s="628" t="s">
        <v>324</v>
      </c>
    </row>
    <row r="210" spans="1:11" ht="14.4" customHeight="1" thickBot="1" x14ac:dyDescent="0.35">
      <c r="A210" s="641" t="s">
        <v>513</v>
      </c>
      <c r="B210" s="619">
        <v>0</v>
      </c>
      <c r="C210" s="619">
        <v>5.7779999999999996</v>
      </c>
      <c r="D210" s="620">
        <v>5.7779999999999996</v>
      </c>
      <c r="E210" s="629" t="s">
        <v>312</v>
      </c>
      <c r="F210" s="619">
        <v>0</v>
      </c>
      <c r="G210" s="620">
        <v>0</v>
      </c>
      <c r="H210" s="622">
        <v>0.76700000000000002</v>
      </c>
      <c r="I210" s="619">
        <v>7.0369999999999999</v>
      </c>
      <c r="J210" s="620">
        <v>7.0369999999999999</v>
      </c>
      <c r="K210" s="630" t="s">
        <v>324</v>
      </c>
    </row>
    <row r="211" spans="1:11" ht="14.4" customHeight="1" thickBot="1" x14ac:dyDescent="0.35">
      <c r="A211" s="640" t="s">
        <v>514</v>
      </c>
      <c r="B211" s="624">
        <v>813</v>
      </c>
      <c r="C211" s="624">
        <v>742.93655000000103</v>
      </c>
      <c r="D211" s="625">
        <v>-70.063449999998994</v>
      </c>
      <c r="E211" s="631">
        <v>0.91382109470999995</v>
      </c>
      <c r="F211" s="624">
        <v>657.66604827247102</v>
      </c>
      <c r="G211" s="625">
        <v>657.66604827247102</v>
      </c>
      <c r="H211" s="627">
        <v>65.682509999999994</v>
      </c>
      <c r="I211" s="624">
        <v>629.24684999999999</v>
      </c>
      <c r="J211" s="625">
        <v>-28.419198272471</v>
      </c>
      <c r="K211" s="632">
        <v>0.95678779777800005</v>
      </c>
    </row>
    <row r="212" spans="1:11" ht="14.4" customHeight="1" thickBot="1" x14ac:dyDescent="0.35">
      <c r="A212" s="641" t="s">
        <v>515</v>
      </c>
      <c r="B212" s="619">
        <v>813</v>
      </c>
      <c r="C212" s="619">
        <v>742.93655000000103</v>
      </c>
      <c r="D212" s="620">
        <v>-70.063449999998994</v>
      </c>
      <c r="E212" s="621">
        <v>0.91382109470999995</v>
      </c>
      <c r="F212" s="619">
        <v>657.66604827247102</v>
      </c>
      <c r="G212" s="620">
        <v>657.66604827247102</v>
      </c>
      <c r="H212" s="622">
        <v>65.682509999999994</v>
      </c>
      <c r="I212" s="619">
        <v>629.24684999999999</v>
      </c>
      <c r="J212" s="620">
        <v>-28.419198272471</v>
      </c>
      <c r="K212" s="623">
        <v>0.95678779777800005</v>
      </c>
    </row>
    <row r="213" spans="1:11" ht="14.4" customHeight="1" thickBot="1" x14ac:dyDescent="0.35">
      <c r="A213" s="640" t="s">
        <v>516</v>
      </c>
      <c r="B213" s="624">
        <v>0</v>
      </c>
      <c r="C213" s="624">
        <v>522.50517000000104</v>
      </c>
      <c r="D213" s="625">
        <v>522.50517000000104</v>
      </c>
      <c r="E213" s="626" t="s">
        <v>312</v>
      </c>
      <c r="F213" s="624">
        <v>0</v>
      </c>
      <c r="G213" s="625">
        <v>0</v>
      </c>
      <c r="H213" s="627">
        <v>35.5869</v>
      </c>
      <c r="I213" s="624">
        <v>611.76070000000004</v>
      </c>
      <c r="J213" s="625">
        <v>611.76070000000004</v>
      </c>
      <c r="K213" s="628" t="s">
        <v>324</v>
      </c>
    </row>
    <row r="214" spans="1:11" ht="14.4" customHeight="1" thickBot="1" x14ac:dyDescent="0.35">
      <c r="A214" s="641" t="s">
        <v>517</v>
      </c>
      <c r="B214" s="619">
        <v>0</v>
      </c>
      <c r="C214" s="619">
        <v>9.3969000000000005</v>
      </c>
      <c r="D214" s="620">
        <v>9.3969000000000005</v>
      </c>
      <c r="E214" s="629" t="s">
        <v>324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23">
        <v>0</v>
      </c>
    </row>
    <row r="215" spans="1:11" ht="14.4" customHeight="1" thickBot="1" x14ac:dyDescent="0.35">
      <c r="A215" s="641" t="s">
        <v>518</v>
      </c>
      <c r="B215" s="619">
        <v>0</v>
      </c>
      <c r="C215" s="619">
        <v>513.10827000000097</v>
      </c>
      <c r="D215" s="620">
        <v>513.10827000000097</v>
      </c>
      <c r="E215" s="629" t="s">
        <v>312</v>
      </c>
      <c r="F215" s="619">
        <v>0</v>
      </c>
      <c r="G215" s="620">
        <v>0</v>
      </c>
      <c r="H215" s="622">
        <v>35.5869</v>
      </c>
      <c r="I215" s="619">
        <v>611.76070000000004</v>
      </c>
      <c r="J215" s="620">
        <v>611.76070000000004</v>
      </c>
      <c r="K215" s="630" t="s">
        <v>324</v>
      </c>
    </row>
    <row r="216" spans="1:11" ht="14.4" customHeight="1" thickBot="1" x14ac:dyDescent="0.35">
      <c r="A216" s="640" t="s">
        <v>519</v>
      </c>
      <c r="B216" s="624">
        <v>3280.8532630898499</v>
      </c>
      <c r="C216" s="624">
        <v>3344.3175999999999</v>
      </c>
      <c r="D216" s="625">
        <v>63.464336910156</v>
      </c>
      <c r="E216" s="631">
        <v>1.019343851071</v>
      </c>
      <c r="F216" s="624">
        <v>3374.0782961325599</v>
      </c>
      <c r="G216" s="625">
        <v>3374.0782961325599</v>
      </c>
      <c r="H216" s="627">
        <v>430.37135000000001</v>
      </c>
      <c r="I216" s="624">
        <v>3461.5618800000002</v>
      </c>
      <c r="J216" s="625">
        <v>87.483583867440998</v>
      </c>
      <c r="K216" s="632">
        <v>1.0259281427960001</v>
      </c>
    </row>
    <row r="217" spans="1:11" ht="14.4" customHeight="1" thickBot="1" x14ac:dyDescent="0.35">
      <c r="A217" s="641" t="s">
        <v>520</v>
      </c>
      <c r="B217" s="619">
        <v>3280.8532630898499</v>
      </c>
      <c r="C217" s="619">
        <v>3344.3175999999999</v>
      </c>
      <c r="D217" s="620">
        <v>63.464336910156</v>
      </c>
      <c r="E217" s="621">
        <v>1.019343851071</v>
      </c>
      <c r="F217" s="619">
        <v>3374.0782961325599</v>
      </c>
      <c r="G217" s="620">
        <v>3374.0782961325599</v>
      </c>
      <c r="H217" s="622">
        <v>430.37135000000001</v>
      </c>
      <c r="I217" s="619">
        <v>3461.5618800000002</v>
      </c>
      <c r="J217" s="620">
        <v>87.483583867440998</v>
      </c>
      <c r="K217" s="623">
        <v>1.0259281427960001</v>
      </c>
    </row>
    <row r="218" spans="1:11" ht="14.4" customHeight="1" thickBot="1" x14ac:dyDescent="0.35">
      <c r="A218" s="645" t="s">
        <v>521</v>
      </c>
      <c r="B218" s="624">
        <v>0</v>
      </c>
      <c r="C218" s="624">
        <v>14.69905</v>
      </c>
      <c r="D218" s="625">
        <v>14.69905</v>
      </c>
      <c r="E218" s="626" t="s">
        <v>312</v>
      </c>
      <c r="F218" s="624">
        <v>0</v>
      </c>
      <c r="G218" s="625">
        <v>0</v>
      </c>
      <c r="H218" s="627">
        <v>0.36688999999999999</v>
      </c>
      <c r="I218" s="624">
        <v>19.26549</v>
      </c>
      <c r="J218" s="625">
        <v>19.26549</v>
      </c>
      <c r="K218" s="628" t="s">
        <v>324</v>
      </c>
    </row>
    <row r="219" spans="1:11" ht="14.4" customHeight="1" thickBot="1" x14ac:dyDescent="0.35">
      <c r="A219" s="642" t="s">
        <v>522</v>
      </c>
      <c r="B219" s="624">
        <v>0</v>
      </c>
      <c r="C219" s="624">
        <v>14.69905</v>
      </c>
      <c r="D219" s="625">
        <v>14.69905</v>
      </c>
      <c r="E219" s="626" t="s">
        <v>312</v>
      </c>
      <c r="F219" s="624">
        <v>0</v>
      </c>
      <c r="G219" s="625">
        <v>0</v>
      </c>
      <c r="H219" s="627">
        <v>0.36688999999999999</v>
      </c>
      <c r="I219" s="624">
        <v>19.26549</v>
      </c>
      <c r="J219" s="625">
        <v>19.26549</v>
      </c>
      <c r="K219" s="628" t="s">
        <v>324</v>
      </c>
    </row>
    <row r="220" spans="1:11" ht="14.4" customHeight="1" thickBot="1" x14ac:dyDescent="0.35">
      <c r="A220" s="644" t="s">
        <v>523</v>
      </c>
      <c r="B220" s="624">
        <v>0</v>
      </c>
      <c r="C220" s="624">
        <v>14.69905</v>
      </c>
      <c r="D220" s="625">
        <v>14.69905</v>
      </c>
      <c r="E220" s="626" t="s">
        <v>312</v>
      </c>
      <c r="F220" s="624">
        <v>0</v>
      </c>
      <c r="G220" s="625">
        <v>0</v>
      </c>
      <c r="H220" s="627">
        <v>0.36688999999999999</v>
      </c>
      <c r="I220" s="624">
        <v>19.26549</v>
      </c>
      <c r="J220" s="625">
        <v>19.26549</v>
      </c>
      <c r="K220" s="628" t="s">
        <v>324</v>
      </c>
    </row>
    <row r="221" spans="1:11" ht="14.4" customHeight="1" thickBot="1" x14ac:dyDescent="0.35">
      <c r="A221" s="640" t="s">
        <v>524</v>
      </c>
      <c r="B221" s="624">
        <v>0</v>
      </c>
      <c r="C221" s="624">
        <v>14.69905</v>
      </c>
      <c r="D221" s="625">
        <v>14.69905</v>
      </c>
      <c r="E221" s="626" t="s">
        <v>312</v>
      </c>
      <c r="F221" s="624">
        <v>0</v>
      </c>
      <c r="G221" s="625">
        <v>0</v>
      </c>
      <c r="H221" s="627">
        <v>0.36688999999999999</v>
      </c>
      <c r="I221" s="624">
        <v>19.26549</v>
      </c>
      <c r="J221" s="625">
        <v>19.26549</v>
      </c>
      <c r="K221" s="628" t="s">
        <v>324</v>
      </c>
    </row>
    <row r="222" spans="1:11" ht="14.4" customHeight="1" thickBot="1" x14ac:dyDescent="0.35">
      <c r="A222" s="641" t="s">
        <v>525</v>
      </c>
      <c r="B222" s="619">
        <v>0</v>
      </c>
      <c r="C222" s="619">
        <v>14.69905</v>
      </c>
      <c r="D222" s="620">
        <v>14.69905</v>
      </c>
      <c r="E222" s="629" t="s">
        <v>312</v>
      </c>
      <c r="F222" s="619">
        <v>0</v>
      </c>
      <c r="G222" s="620">
        <v>0</v>
      </c>
      <c r="H222" s="622">
        <v>0.36688999999999999</v>
      </c>
      <c r="I222" s="619">
        <v>14.81269</v>
      </c>
      <c r="J222" s="620">
        <v>14.81269</v>
      </c>
      <c r="K222" s="630" t="s">
        <v>324</v>
      </c>
    </row>
    <row r="223" spans="1:11" ht="14.4" customHeight="1" thickBot="1" x14ac:dyDescent="0.35">
      <c r="A223" s="641" t="s">
        <v>526</v>
      </c>
      <c r="B223" s="619">
        <v>0</v>
      </c>
      <c r="C223" s="619">
        <v>0</v>
      </c>
      <c r="D223" s="620">
        <v>0</v>
      </c>
      <c r="E223" s="621">
        <v>1</v>
      </c>
      <c r="F223" s="619">
        <v>0</v>
      </c>
      <c r="G223" s="620">
        <v>0</v>
      </c>
      <c r="H223" s="622">
        <v>0</v>
      </c>
      <c r="I223" s="619">
        <v>4.4527999999999999</v>
      </c>
      <c r="J223" s="620">
        <v>4.4527999999999999</v>
      </c>
      <c r="K223" s="630" t="s">
        <v>324</v>
      </c>
    </row>
    <row r="224" spans="1:11" ht="14.4" customHeight="1" thickBot="1" x14ac:dyDescent="0.35">
      <c r="A224" s="646"/>
      <c r="B224" s="619">
        <v>-16728.386074588001</v>
      </c>
      <c r="C224" s="619">
        <v>-18713.12873</v>
      </c>
      <c r="D224" s="620">
        <v>-1984.742655412</v>
      </c>
      <c r="E224" s="621">
        <v>1.1186451966469999</v>
      </c>
      <c r="F224" s="619">
        <v>-16035.536647839501</v>
      </c>
      <c r="G224" s="620">
        <v>-16035.536647839501</v>
      </c>
      <c r="H224" s="622">
        <v>-2216.5208500000299</v>
      </c>
      <c r="I224" s="619">
        <v>-20150.49797</v>
      </c>
      <c r="J224" s="620">
        <v>-4114.9613221604905</v>
      </c>
      <c r="K224" s="623">
        <v>1.2566151300399999</v>
      </c>
    </row>
    <row r="225" spans="1:11" ht="14.4" customHeight="1" thickBot="1" x14ac:dyDescent="0.35">
      <c r="A225" s="647" t="s">
        <v>66</v>
      </c>
      <c r="B225" s="633">
        <v>-16728.386074588001</v>
      </c>
      <c r="C225" s="633">
        <v>-18713.12873</v>
      </c>
      <c r="D225" s="634">
        <v>-1984.742655412</v>
      </c>
      <c r="E225" s="635" t="s">
        <v>312</v>
      </c>
      <c r="F225" s="633">
        <v>-16035.536647839501</v>
      </c>
      <c r="G225" s="634">
        <v>-16035.536647839501</v>
      </c>
      <c r="H225" s="633">
        <v>-2216.5208500000299</v>
      </c>
      <c r="I225" s="633">
        <v>-20150.49797</v>
      </c>
      <c r="J225" s="634">
        <v>-4114.9613221604804</v>
      </c>
      <c r="K225" s="636">
        <v>1.2566151300399999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527</v>
      </c>
      <c r="B5" s="649" t="s">
        <v>528</v>
      </c>
      <c r="C5" s="650" t="s">
        <v>529</v>
      </c>
      <c r="D5" s="650" t="s">
        <v>529</v>
      </c>
      <c r="E5" s="650"/>
      <c r="F5" s="650" t="s">
        <v>529</v>
      </c>
      <c r="G5" s="650" t="s">
        <v>529</v>
      </c>
      <c r="H5" s="650" t="s">
        <v>529</v>
      </c>
      <c r="I5" s="651" t="s">
        <v>529</v>
      </c>
      <c r="J5" s="652" t="s">
        <v>74</v>
      </c>
    </row>
    <row r="6" spans="1:10" ht="14.4" customHeight="1" x14ac:dyDescent="0.3">
      <c r="A6" s="648" t="s">
        <v>527</v>
      </c>
      <c r="B6" s="649" t="s">
        <v>320</v>
      </c>
      <c r="C6" s="650">
        <v>3807.5625399999994</v>
      </c>
      <c r="D6" s="650">
        <v>3339.3551000000007</v>
      </c>
      <c r="E6" s="650"/>
      <c r="F6" s="650">
        <v>3269.0075700000002</v>
      </c>
      <c r="G6" s="650">
        <v>3335.0003010820792</v>
      </c>
      <c r="H6" s="650">
        <v>-65.99273108207899</v>
      </c>
      <c r="I6" s="651">
        <v>0.98021207642450081</v>
      </c>
      <c r="J6" s="652" t="s">
        <v>1</v>
      </c>
    </row>
    <row r="7" spans="1:10" ht="14.4" customHeight="1" x14ac:dyDescent="0.3">
      <c r="A7" s="648" t="s">
        <v>527</v>
      </c>
      <c r="B7" s="649" t="s">
        <v>321</v>
      </c>
      <c r="C7" s="650" t="s">
        <v>529</v>
      </c>
      <c r="D7" s="650">
        <v>83.584569999999999</v>
      </c>
      <c r="E7" s="650"/>
      <c r="F7" s="650">
        <v>104.89358000000001</v>
      </c>
      <c r="G7" s="650">
        <v>105.00000947934601</v>
      </c>
      <c r="H7" s="650">
        <v>-0.10642947934599079</v>
      </c>
      <c r="I7" s="651">
        <v>0.99898638600249912</v>
      </c>
      <c r="J7" s="652" t="s">
        <v>1</v>
      </c>
    </row>
    <row r="8" spans="1:10" ht="14.4" customHeight="1" x14ac:dyDescent="0.3">
      <c r="A8" s="648" t="s">
        <v>527</v>
      </c>
      <c r="B8" s="649" t="s">
        <v>322</v>
      </c>
      <c r="C8" s="650">
        <v>103.27812999999999</v>
      </c>
      <c r="D8" s="650">
        <v>12.727960000000003</v>
      </c>
      <c r="E8" s="650"/>
      <c r="F8" s="650">
        <v>14.883399999999</v>
      </c>
      <c r="G8" s="650">
        <v>15.000001354191001</v>
      </c>
      <c r="H8" s="650">
        <v>-0.11660135419200124</v>
      </c>
      <c r="I8" s="651">
        <v>0.99222657708897988</v>
      </c>
      <c r="J8" s="652" t="s">
        <v>1</v>
      </c>
    </row>
    <row r="9" spans="1:10" ht="14.4" customHeight="1" x14ac:dyDescent="0.3">
      <c r="A9" s="648" t="s">
        <v>527</v>
      </c>
      <c r="B9" s="649" t="s">
        <v>530</v>
      </c>
      <c r="C9" s="650">
        <v>0</v>
      </c>
      <c r="D9" s="650" t="s">
        <v>529</v>
      </c>
      <c r="E9" s="650"/>
      <c r="F9" s="650" t="s">
        <v>529</v>
      </c>
      <c r="G9" s="650" t="s">
        <v>529</v>
      </c>
      <c r="H9" s="650" t="s">
        <v>529</v>
      </c>
      <c r="I9" s="651" t="s">
        <v>529</v>
      </c>
      <c r="J9" s="652" t="s">
        <v>1</v>
      </c>
    </row>
    <row r="10" spans="1:10" ht="14.4" customHeight="1" x14ac:dyDescent="0.3">
      <c r="A10" s="648" t="s">
        <v>527</v>
      </c>
      <c r="B10" s="649" t="s">
        <v>323</v>
      </c>
      <c r="C10" s="650">
        <v>0</v>
      </c>
      <c r="D10" s="650">
        <v>21.8504</v>
      </c>
      <c r="E10" s="650"/>
      <c r="F10" s="650">
        <v>30.195</v>
      </c>
      <c r="G10" s="650">
        <v>0</v>
      </c>
      <c r="H10" s="650">
        <v>30.195</v>
      </c>
      <c r="I10" s="651" t="s">
        <v>529</v>
      </c>
      <c r="J10" s="652" t="s">
        <v>1</v>
      </c>
    </row>
    <row r="11" spans="1:10" ht="14.4" customHeight="1" x14ac:dyDescent="0.3">
      <c r="A11" s="648" t="s">
        <v>527</v>
      </c>
      <c r="B11" s="649" t="s">
        <v>325</v>
      </c>
      <c r="C11" s="650">
        <v>151.62291000000002</v>
      </c>
      <c r="D11" s="650">
        <v>143.45247000000001</v>
      </c>
      <c r="E11" s="650"/>
      <c r="F11" s="650">
        <v>137.07527999999999</v>
      </c>
      <c r="G11" s="650">
        <v>140.00001263912799</v>
      </c>
      <c r="H11" s="650">
        <v>-2.9247326391279955</v>
      </c>
      <c r="I11" s="651">
        <v>0.97910905446368102</v>
      </c>
      <c r="J11" s="652" t="s">
        <v>1</v>
      </c>
    </row>
    <row r="12" spans="1:10" ht="14.4" customHeight="1" x14ac:dyDescent="0.3">
      <c r="A12" s="648" t="s">
        <v>527</v>
      </c>
      <c r="B12" s="649" t="s">
        <v>326</v>
      </c>
      <c r="C12" s="650">
        <v>101.83173000000001</v>
      </c>
      <c r="D12" s="650">
        <v>74.954559999998992</v>
      </c>
      <c r="E12" s="650"/>
      <c r="F12" s="650">
        <v>88.828230000000005</v>
      </c>
      <c r="G12" s="650">
        <v>89.000008034874</v>
      </c>
      <c r="H12" s="650">
        <v>-0.17177803487399501</v>
      </c>
      <c r="I12" s="651">
        <v>0.99806990989476441</v>
      </c>
      <c r="J12" s="652" t="s">
        <v>1</v>
      </c>
    </row>
    <row r="13" spans="1:10" ht="14.4" customHeight="1" x14ac:dyDescent="0.3">
      <c r="A13" s="648" t="s">
        <v>527</v>
      </c>
      <c r="B13" s="649" t="s">
        <v>327</v>
      </c>
      <c r="C13" s="650">
        <v>122.03337999999998</v>
      </c>
      <c r="D13" s="650">
        <v>111.24952</v>
      </c>
      <c r="E13" s="650"/>
      <c r="F13" s="650">
        <v>132.73280999999804</v>
      </c>
      <c r="G13" s="650">
        <v>117.000010562699</v>
      </c>
      <c r="H13" s="650">
        <v>15.732799437299036</v>
      </c>
      <c r="I13" s="651">
        <v>1.1344683591192328</v>
      </c>
      <c r="J13" s="652" t="s">
        <v>1</v>
      </c>
    </row>
    <row r="14" spans="1:10" ht="14.4" customHeight="1" x14ac:dyDescent="0.3">
      <c r="A14" s="648" t="s">
        <v>527</v>
      </c>
      <c r="B14" s="649" t="s">
        <v>328</v>
      </c>
      <c r="C14" s="650">
        <v>1.9377599999999999</v>
      </c>
      <c r="D14" s="650">
        <v>4.2217900000000004</v>
      </c>
      <c r="E14" s="650"/>
      <c r="F14" s="650">
        <v>5.9133800000000001</v>
      </c>
      <c r="G14" s="650">
        <v>9.9996718731079994</v>
      </c>
      <c r="H14" s="650">
        <v>-4.0862918731079994</v>
      </c>
      <c r="I14" s="651">
        <v>0.59135740402670445</v>
      </c>
      <c r="J14" s="652" t="s">
        <v>1</v>
      </c>
    </row>
    <row r="15" spans="1:10" ht="14.4" customHeight="1" x14ac:dyDescent="0.3">
      <c r="A15" s="648" t="s">
        <v>527</v>
      </c>
      <c r="B15" s="649" t="s">
        <v>329</v>
      </c>
      <c r="C15" s="650">
        <v>283.73850999999996</v>
      </c>
      <c r="D15" s="650">
        <v>275.76632000000001</v>
      </c>
      <c r="E15" s="650"/>
      <c r="F15" s="650">
        <v>265.64142999999899</v>
      </c>
      <c r="G15" s="650">
        <v>290.000026181051</v>
      </c>
      <c r="H15" s="650">
        <v>-24.358596181052008</v>
      </c>
      <c r="I15" s="651">
        <v>0.9160048483380322</v>
      </c>
      <c r="J15" s="652" t="s">
        <v>1</v>
      </c>
    </row>
    <row r="16" spans="1:10" ht="14.4" customHeight="1" x14ac:dyDescent="0.3">
      <c r="A16" s="648" t="s">
        <v>527</v>
      </c>
      <c r="B16" s="649" t="s">
        <v>531</v>
      </c>
      <c r="C16" s="650">
        <v>4572.0049599999993</v>
      </c>
      <c r="D16" s="650">
        <v>4067.1626899999997</v>
      </c>
      <c r="E16" s="650"/>
      <c r="F16" s="650">
        <v>4049.1706799999965</v>
      </c>
      <c r="G16" s="650">
        <v>4101.0000412064765</v>
      </c>
      <c r="H16" s="650">
        <v>-51.829361206479916</v>
      </c>
      <c r="I16" s="651">
        <v>0.98736177500958222</v>
      </c>
      <c r="J16" s="652" t="s">
        <v>532</v>
      </c>
    </row>
    <row r="18" spans="1:10" ht="14.4" customHeight="1" x14ac:dyDescent="0.3">
      <c r="A18" s="648" t="s">
        <v>527</v>
      </c>
      <c r="B18" s="649" t="s">
        <v>528</v>
      </c>
      <c r="C18" s="650" t="s">
        <v>529</v>
      </c>
      <c r="D18" s="650" t="s">
        <v>529</v>
      </c>
      <c r="E18" s="650"/>
      <c r="F18" s="650" t="s">
        <v>529</v>
      </c>
      <c r="G18" s="650" t="s">
        <v>529</v>
      </c>
      <c r="H18" s="650" t="s">
        <v>529</v>
      </c>
      <c r="I18" s="651" t="s">
        <v>529</v>
      </c>
      <c r="J18" s="652" t="s">
        <v>74</v>
      </c>
    </row>
    <row r="19" spans="1:10" ht="14.4" customHeight="1" x14ac:dyDescent="0.3">
      <c r="A19" s="648" t="s">
        <v>533</v>
      </c>
      <c r="B19" s="649" t="s">
        <v>534</v>
      </c>
      <c r="C19" s="650" t="s">
        <v>529</v>
      </c>
      <c r="D19" s="650" t="s">
        <v>529</v>
      </c>
      <c r="E19" s="650"/>
      <c r="F19" s="650" t="s">
        <v>529</v>
      </c>
      <c r="G19" s="650" t="s">
        <v>529</v>
      </c>
      <c r="H19" s="650" t="s">
        <v>529</v>
      </c>
      <c r="I19" s="651" t="s">
        <v>529</v>
      </c>
      <c r="J19" s="652" t="s">
        <v>0</v>
      </c>
    </row>
    <row r="20" spans="1:10" ht="14.4" customHeight="1" x14ac:dyDescent="0.3">
      <c r="A20" s="648" t="s">
        <v>533</v>
      </c>
      <c r="B20" s="649" t="s">
        <v>320</v>
      </c>
      <c r="C20" s="650">
        <v>1473.49839</v>
      </c>
      <c r="D20" s="650">
        <v>1321.9246200000002</v>
      </c>
      <c r="E20" s="650"/>
      <c r="F20" s="650">
        <v>1204.319300000001</v>
      </c>
      <c r="G20" s="650">
        <v>1265.9610245656199</v>
      </c>
      <c r="H20" s="650">
        <v>-61.641724565618915</v>
      </c>
      <c r="I20" s="651">
        <v>0.95130835517881007</v>
      </c>
      <c r="J20" s="652" t="s">
        <v>1</v>
      </c>
    </row>
    <row r="21" spans="1:10" ht="14.4" customHeight="1" x14ac:dyDescent="0.3">
      <c r="A21" s="648" t="s">
        <v>533</v>
      </c>
      <c r="B21" s="649" t="s">
        <v>322</v>
      </c>
      <c r="C21" s="650">
        <v>3.6810100000000001</v>
      </c>
      <c r="D21" s="650">
        <v>0.79691000000000001</v>
      </c>
      <c r="E21" s="650"/>
      <c r="F21" s="650">
        <v>0.89895000000000003</v>
      </c>
      <c r="G21" s="650">
        <v>0.66512544718900002</v>
      </c>
      <c r="H21" s="650">
        <v>0.23382455281100001</v>
      </c>
      <c r="I21" s="651">
        <v>1.351549551741263</v>
      </c>
      <c r="J21" s="652" t="s">
        <v>1</v>
      </c>
    </row>
    <row r="22" spans="1:10" ht="14.4" customHeight="1" x14ac:dyDescent="0.3">
      <c r="A22" s="648" t="s">
        <v>533</v>
      </c>
      <c r="B22" s="649" t="s">
        <v>530</v>
      </c>
      <c r="C22" s="650">
        <v>0</v>
      </c>
      <c r="D22" s="650" t="s">
        <v>529</v>
      </c>
      <c r="E22" s="650"/>
      <c r="F22" s="650" t="s">
        <v>529</v>
      </c>
      <c r="G22" s="650" t="s">
        <v>529</v>
      </c>
      <c r="H22" s="650" t="s">
        <v>529</v>
      </c>
      <c r="I22" s="651" t="s">
        <v>529</v>
      </c>
      <c r="J22" s="652" t="s">
        <v>1</v>
      </c>
    </row>
    <row r="23" spans="1:10" ht="14.4" customHeight="1" x14ac:dyDescent="0.3">
      <c r="A23" s="648" t="s">
        <v>533</v>
      </c>
      <c r="B23" s="649" t="s">
        <v>323</v>
      </c>
      <c r="C23" s="650" t="s">
        <v>529</v>
      </c>
      <c r="D23" s="650" t="s">
        <v>529</v>
      </c>
      <c r="E23" s="650"/>
      <c r="F23" s="650">
        <v>17.2788</v>
      </c>
      <c r="G23" s="650">
        <v>0</v>
      </c>
      <c r="H23" s="650">
        <v>17.2788</v>
      </c>
      <c r="I23" s="651" t="s">
        <v>529</v>
      </c>
      <c r="J23" s="652" t="s">
        <v>1</v>
      </c>
    </row>
    <row r="24" spans="1:10" ht="14.4" customHeight="1" x14ac:dyDescent="0.3">
      <c r="A24" s="648" t="s">
        <v>533</v>
      </c>
      <c r="B24" s="649" t="s">
        <v>327</v>
      </c>
      <c r="C24" s="650">
        <v>68.906309999999991</v>
      </c>
      <c r="D24" s="650">
        <v>59.712830000000004</v>
      </c>
      <c r="E24" s="650"/>
      <c r="F24" s="650">
        <v>87.985849999999019</v>
      </c>
      <c r="G24" s="650">
        <v>63.225830699329002</v>
      </c>
      <c r="H24" s="650">
        <v>24.760019300670017</v>
      </c>
      <c r="I24" s="651">
        <v>1.3916123999764671</v>
      </c>
      <c r="J24" s="652" t="s">
        <v>1</v>
      </c>
    </row>
    <row r="25" spans="1:10" ht="14.4" customHeight="1" x14ac:dyDescent="0.3">
      <c r="A25" s="648" t="s">
        <v>533</v>
      </c>
      <c r="B25" s="649" t="s">
        <v>328</v>
      </c>
      <c r="C25" s="650">
        <v>1.02041</v>
      </c>
      <c r="D25" s="650">
        <v>2.4685899999999998</v>
      </c>
      <c r="E25" s="650"/>
      <c r="F25" s="650">
        <v>5.6287000000000003</v>
      </c>
      <c r="G25" s="650">
        <v>5.8470672367020002</v>
      </c>
      <c r="H25" s="650">
        <v>-0.21836723670199998</v>
      </c>
      <c r="I25" s="651">
        <v>0.96265354444168005</v>
      </c>
      <c r="J25" s="652" t="s">
        <v>1</v>
      </c>
    </row>
    <row r="26" spans="1:10" ht="14.4" customHeight="1" x14ac:dyDescent="0.3">
      <c r="A26" s="648" t="s">
        <v>533</v>
      </c>
      <c r="B26" s="649" t="s">
        <v>329</v>
      </c>
      <c r="C26" s="650">
        <v>93.098299999999995</v>
      </c>
      <c r="D26" s="650">
        <v>90.818120000000022</v>
      </c>
      <c r="E26" s="650"/>
      <c r="F26" s="650">
        <v>87.857119999999014</v>
      </c>
      <c r="G26" s="650">
        <v>95.354248746332999</v>
      </c>
      <c r="H26" s="650">
        <v>-7.4971287463339849</v>
      </c>
      <c r="I26" s="651">
        <v>0.92137603887711084</v>
      </c>
      <c r="J26" s="652" t="s">
        <v>1</v>
      </c>
    </row>
    <row r="27" spans="1:10" ht="14.4" customHeight="1" x14ac:dyDescent="0.3">
      <c r="A27" s="648" t="s">
        <v>533</v>
      </c>
      <c r="B27" s="649" t="s">
        <v>535</v>
      </c>
      <c r="C27" s="650">
        <v>1640.20442</v>
      </c>
      <c r="D27" s="650">
        <v>1475.7210700000001</v>
      </c>
      <c r="E27" s="650"/>
      <c r="F27" s="650">
        <v>1403.9687199999992</v>
      </c>
      <c r="G27" s="650">
        <v>1431.053296695173</v>
      </c>
      <c r="H27" s="650">
        <v>-27.084576695173837</v>
      </c>
      <c r="I27" s="651">
        <v>0.98107367715952853</v>
      </c>
      <c r="J27" s="652" t="s">
        <v>536</v>
      </c>
    </row>
    <row r="28" spans="1:10" ht="14.4" customHeight="1" x14ac:dyDescent="0.3">
      <c r="A28" s="648" t="s">
        <v>529</v>
      </c>
      <c r="B28" s="649" t="s">
        <v>529</v>
      </c>
      <c r="C28" s="650" t="s">
        <v>529</v>
      </c>
      <c r="D28" s="650" t="s">
        <v>529</v>
      </c>
      <c r="E28" s="650"/>
      <c r="F28" s="650" t="s">
        <v>529</v>
      </c>
      <c r="G28" s="650" t="s">
        <v>529</v>
      </c>
      <c r="H28" s="650" t="s">
        <v>529</v>
      </c>
      <c r="I28" s="651" t="s">
        <v>529</v>
      </c>
      <c r="J28" s="652" t="s">
        <v>537</v>
      </c>
    </row>
    <row r="29" spans="1:10" ht="14.4" customHeight="1" x14ac:dyDescent="0.3">
      <c r="A29" s="648" t="s">
        <v>538</v>
      </c>
      <c r="B29" s="649" t="s">
        <v>539</v>
      </c>
      <c r="C29" s="650" t="s">
        <v>529</v>
      </c>
      <c r="D29" s="650" t="s">
        <v>529</v>
      </c>
      <c r="E29" s="650"/>
      <c r="F29" s="650" t="s">
        <v>529</v>
      </c>
      <c r="G29" s="650" t="s">
        <v>529</v>
      </c>
      <c r="H29" s="650" t="s">
        <v>529</v>
      </c>
      <c r="I29" s="651" t="s">
        <v>529</v>
      </c>
      <c r="J29" s="652" t="s">
        <v>0</v>
      </c>
    </row>
    <row r="30" spans="1:10" ht="14.4" customHeight="1" x14ac:dyDescent="0.3">
      <c r="A30" s="648" t="s">
        <v>538</v>
      </c>
      <c r="B30" s="649" t="s">
        <v>320</v>
      </c>
      <c r="C30" s="650">
        <v>38.999950000000005</v>
      </c>
      <c r="D30" s="650">
        <v>33.941609999999997</v>
      </c>
      <c r="E30" s="650"/>
      <c r="F30" s="650">
        <v>30.375849999999001</v>
      </c>
      <c r="G30" s="650">
        <v>30.825710675810001</v>
      </c>
      <c r="H30" s="650">
        <v>-0.44986067581099931</v>
      </c>
      <c r="I30" s="651">
        <v>0.98540631615789409</v>
      </c>
      <c r="J30" s="652" t="s">
        <v>1</v>
      </c>
    </row>
    <row r="31" spans="1:10" ht="14.4" customHeight="1" x14ac:dyDescent="0.3">
      <c r="A31" s="648" t="s">
        <v>538</v>
      </c>
      <c r="B31" s="649" t="s">
        <v>327</v>
      </c>
      <c r="C31" s="650" t="s">
        <v>529</v>
      </c>
      <c r="D31" s="650" t="s">
        <v>529</v>
      </c>
      <c r="E31" s="650"/>
      <c r="F31" s="650">
        <v>7.2590000000000002E-2</v>
      </c>
      <c r="G31" s="650">
        <v>0</v>
      </c>
      <c r="H31" s="650">
        <v>7.2590000000000002E-2</v>
      </c>
      <c r="I31" s="651" t="s">
        <v>529</v>
      </c>
      <c r="J31" s="652" t="s">
        <v>1</v>
      </c>
    </row>
    <row r="32" spans="1:10" ht="14.4" customHeight="1" x14ac:dyDescent="0.3">
      <c r="A32" s="648" t="s">
        <v>538</v>
      </c>
      <c r="B32" s="649" t="s">
        <v>540</v>
      </c>
      <c r="C32" s="650">
        <v>38.999950000000005</v>
      </c>
      <c r="D32" s="650">
        <v>33.941609999999997</v>
      </c>
      <c r="E32" s="650"/>
      <c r="F32" s="650">
        <v>30.448439999999003</v>
      </c>
      <c r="G32" s="650">
        <v>30.825710675810001</v>
      </c>
      <c r="H32" s="650">
        <v>-0.3772706758109976</v>
      </c>
      <c r="I32" s="651">
        <v>0.98776116859790508</v>
      </c>
      <c r="J32" s="652" t="s">
        <v>536</v>
      </c>
    </row>
    <row r="33" spans="1:10" ht="14.4" customHeight="1" x14ac:dyDescent="0.3">
      <c r="A33" s="648" t="s">
        <v>529</v>
      </c>
      <c r="B33" s="649" t="s">
        <v>529</v>
      </c>
      <c r="C33" s="650" t="s">
        <v>529</v>
      </c>
      <c r="D33" s="650" t="s">
        <v>529</v>
      </c>
      <c r="E33" s="650"/>
      <c r="F33" s="650" t="s">
        <v>529</v>
      </c>
      <c r="G33" s="650" t="s">
        <v>529</v>
      </c>
      <c r="H33" s="650" t="s">
        <v>529</v>
      </c>
      <c r="I33" s="651" t="s">
        <v>529</v>
      </c>
      <c r="J33" s="652" t="s">
        <v>537</v>
      </c>
    </row>
    <row r="34" spans="1:10" ht="14.4" customHeight="1" x14ac:dyDescent="0.3">
      <c r="A34" s="648" t="s">
        <v>541</v>
      </c>
      <c r="B34" s="649" t="s">
        <v>542</v>
      </c>
      <c r="C34" s="650" t="s">
        <v>529</v>
      </c>
      <c r="D34" s="650" t="s">
        <v>529</v>
      </c>
      <c r="E34" s="650"/>
      <c r="F34" s="650" t="s">
        <v>529</v>
      </c>
      <c r="G34" s="650" t="s">
        <v>529</v>
      </c>
      <c r="H34" s="650" t="s">
        <v>529</v>
      </c>
      <c r="I34" s="651" t="s">
        <v>529</v>
      </c>
      <c r="J34" s="652" t="s">
        <v>0</v>
      </c>
    </row>
    <row r="35" spans="1:10" ht="14.4" customHeight="1" x14ac:dyDescent="0.3">
      <c r="A35" s="648" t="s">
        <v>541</v>
      </c>
      <c r="B35" s="649" t="s">
        <v>320</v>
      </c>
      <c r="C35" s="650">
        <v>1881.0722799999999</v>
      </c>
      <c r="D35" s="650">
        <v>1582.6007</v>
      </c>
      <c r="E35" s="650"/>
      <c r="F35" s="650">
        <v>1503.4617400000009</v>
      </c>
      <c r="G35" s="650">
        <v>1506.8020028339299</v>
      </c>
      <c r="H35" s="650">
        <v>-3.3402628339290459</v>
      </c>
      <c r="I35" s="651">
        <v>0.99778321051628094</v>
      </c>
      <c r="J35" s="652" t="s">
        <v>1</v>
      </c>
    </row>
    <row r="36" spans="1:10" ht="14.4" customHeight="1" x14ac:dyDescent="0.3">
      <c r="A36" s="648" t="s">
        <v>541</v>
      </c>
      <c r="B36" s="649" t="s">
        <v>321</v>
      </c>
      <c r="C36" s="650" t="s">
        <v>529</v>
      </c>
      <c r="D36" s="650">
        <v>83.584569999999999</v>
      </c>
      <c r="E36" s="650"/>
      <c r="F36" s="650">
        <v>104.89358000000001</v>
      </c>
      <c r="G36" s="650">
        <v>105.00000947934601</v>
      </c>
      <c r="H36" s="650">
        <v>-0.10642947934599079</v>
      </c>
      <c r="I36" s="651">
        <v>0.99898638600249912</v>
      </c>
      <c r="J36" s="652" t="s">
        <v>1</v>
      </c>
    </row>
    <row r="37" spans="1:10" ht="14.4" customHeight="1" x14ac:dyDescent="0.3">
      <c r="A37" s="648" t="s">
        <v>541</v>
      </c>
      <c r="B37" s="649" t="s">
        <v>322</v>
      </c>
      <c r="C37" s="650">
        <v>99.59711999999999</v>
      </c>
      <c r="D37" s="650">
        <v>11.931050000000003</v>
      </c>
      <c r="E37" s="650"/>
      <c r="F37" s="650">
        <v>13.984449999999001</v>
      </c>
      <c r="G37" s="650">
        <v>14.334875907002001</v>
      </c>
      <c r="H37" s="650">
        <v>-0.35042590700300025</v>
      </c>
      <c r="I37" s="651">
        <v>0.97555431178641516</v>
      </c>
      <c r="J37" s="652" t="s">
        <v>1</v>
      </c>
    </row>
    <row r="38" spans="1:10" ht="14.4" customHeight="1" x14ac:dyDescent="0.3">
      <c r="A38" s="648" t="s">
        <v>541</v>
      </c>
      <c r="B38" s="649" t="s">
        <v>323</v>
      </c>
      <c r="C38" s="650">
        <v>0</v>
      </c>
      <c r="D38" s="650">
        <v>21.8504</v>
      </c>
      <c r="E38" s="650"/>
      <c r="F38" s="650">
        <v>12.9162</v>
      </c>
      <c r="G38" s="650">
        <v>0</v>
      </c>
      <c r="H38" s="650">
        <v>12.9162</v>
      </c>
      <c r="I38" s="651" t="s">
        <v>529</v>
      </c>
      <c r="J38" s="652" t="s">
        <v>1</v>
      </c>
    </row>
    <row r="39" spans="1:10" ht="14.4" customHeight="1" x14ac:dyDescent="0.3">
      <c r="A39" s="648" t="s">
        <v>541</v>
      </c>
      <c r="B39" s="649" t="s">
        <v>326</v>
      </c>
      <c r="C39" s="650">
        <v>101.83173000000001</v>
      </c>
      <c r="D39" s="650">
        <v>74.954559999998992</v>
      </c>
      <c r="E39" s="650"/>
      <c r="F39" s="650">
        <v>88.828230000000005</v>
      </c>
      <c r="G39" s="650">
        <v>89.000008034874</v>
      </c>
      <c r="H39" s="650">
        <v>-0.17177803487399501</v>
      </c>
      <c r="I39" s="651">
        <v>0.99806990989476441</v>
      </c>
      <c r="J39" s="652" t="s">
        <v>1</v>
      </c>
    </row>
    <row r="40" spans="1:10" ht="14.4" customHeight="1" x14ac:dyDescent="0.3">
      <c r="A40" s="648" t="s">
        <v>541</v>
      </c>
      <c r="B40" s="649" t="s">
        <v>327</v>
      </c>
      <c r="C40" s="650">
        <v>52.796419999999991</v>
      </c>
      <c r="D40" s="650">
        <v>51.53669</v>
      </c>
      <c r="E40" s="650"/>
      <c r="F40" s="650">
        <v>44.674369999999001</v>
      </c>
      <c r="G40" s="650">
        <v>53.774179863370001</v>
      </c>
      <c r="H40" s="650">
        <v>-9.0998098633710001</v>
      </c>
      <c r="I40" s="651">
        <v>0.83077733799954012</v>
      </c>
      <c r="J40" s="652" t="s">
        <v>1</v>
      </c>
    </row>
    <row r="41" spans="1:10" ht="14.4" customHeight="1" x14ac:dyDescent="0.3">
      <c r="A41" s="648" t="s">
        <v>541</v>
      </c>
      <c r="B41" s="649" t="s">
        <v>328</v>
      </c>
      <c r="C41" s="650">
        <v>0.91735</v>
      </c>
      <c r="D41" s="650">
        <v>1.7532000000000001</v>
      </c>
      <c r="E41" s="650"/>
      <c r="F41" s="650">
        <v>0.28467999999999999</v>
      </c>
      <c r="G41" s="650">
        <v>4.1526046364060001</v>
      </c>
      <c r="H41" s="650">
        <v>-3.8679246364060003</v>
      </c>
      <c r="I41" s="651">
        <v>6.8554563924579412E-2</v>
      </c>
      <c r="J41" s="652" t="s">
        <v>1</v>
      </c>
    </row>
    <row r="42" spans="1:10" ht="14.4" customHeight="1" x14ac:dyDescent="0.3">
      <c r="A42" s="648" t="s">
        <v>541</v>
      </c>
      <c r="B42" s="649" t="s">
        <v>329</v>
      </c>
      <c r="C42" s="650">
        <v>190.64020999999997</v>
      </c>
      <c r="D42" s="650">
        <v>184.94819999999999</v>
      </c>
      <c r="E42" s="650"/>
      <c r="F42" s="650">
        <v>177.78431</v>
      </c>
      <c r="G42" s="650">
        <v>194.64577743471801</v>
      </c>
      <c r="H42" s="650">
        <v>-16.861467434718008</v>
      </c>
      <c r="I42" s="651">
        <v>0.91337357708479883</v>
      </c>
      <c r="J42" s="652" t="s">
        <v>1</v>
      </c>
    </row>
    <row r="43" spans="1:10" ht="14.4" customHeight="1" x14ac:dyDescent="0.3">
      <c r="A43" s="648" t="s">
        <v>541</v>
      </c>
      <c r="B43" s="649" t="s">
        <v>543</v>
      </c>
      <c r="C43" s="650">
        <v>2326.85511</v>
      </c>
      <c r="D43" s="650">
        <v>2013.1593699999989</v>
      </c>
      <c r="E43" s="650"/>
      <c r="F43" s="650">
        <v>1946.8275599999988</v>
      </c>
      <c r="G43" s="650">
        <v>1967.7094581896461</v>
      </c>
      <c r="H43" s="650">
        <v>-20.881898189647245</v>
      </c>
      <c r="I43" s="651">
        <v>0.98938771265100323</v>
      </c>
      <c r="J43" s="652" t="s">
        <v>536</v>
      </c>
    </row>
    <row r="44" spans="1:10" ht="14.4" customHeight="1" x14ac:dyDescent="0.3">
      <c r="A44" s="648" t="s">
        <v>529</v>
      </c>
      <c r="B44" s="649" t="s">
        <v>529</v>
      </c>
      <c r="C44" s="650" t="s">
        <v>529</v>
      </c>
      <c r="D44" s="650" t="s">
        <v>529</v>
      </c>
      <c r="E44" s="650"/>
      <c r="F44" s="650" t="s">
        <v>529</v>
      </c>
      <c r="G44" s="650" t="s">
        <v>529</v>
      </c>
      <c r="H44" s="650" t="s">
        <v>529</v>
      </c>
      <c r="I44" s="651" t="s">
        <v>529</v>
      </c>
      <c r="J44" s="652" t="s">
        <v>537</v>
      </c>
    </row>
    <row r="45" spans="1:10" ht="14.4" customHeight="1" x14ac:dyDescent="0.3">
      <c r="A45" s="648" t="s">
        <v>544</v>
      </c>
      <c r="B45" s="649" t="s">
        <v>545</v>
      </c>
      <c r="C45" s="650" t="s">
        <v>529</v>
      </c>
      <c r="D45" s="650" t="s">
        <v>529</v>
      </c>
      <c r="E45" s="650"/>
      <c r="F45" s="650" t="s">
        <v>529</v>
      </c>
      <c r="G45" s="650" t="s">
        <v>529</v>
      </c>
      <c r="H45" s="650" t="s">
        <v>529</v>
      </c>
      <c r="I45" s="651" t="s">
        <v>529</v>
      </c>
      <c r="J45" s="652" t="s">
        <v>0</v>
      </c>
    </row>
    <row r="46" spans="1:10" ht="14.4" customHeight="1" x14ac:dyDescent="0.3">
      <c r="A46" s="648" t="s">
        <v>544</v>
      </c>
      <c r="B46" s="649" t="s">
        <v>320</v>
      </c>
      <c r="C46" s="650">
        <v>413.99191999999999</v>
      </c>
      <c r="D46" s="650">
        <v>400.88817</v>
      </c>
      <c r="E46" s="650"/>
      <c r="F46" s="650">
        <v>530.85067999999899</v>
      </c>
      <c r="G46" s="650">
        <v>531.41156300671901</v>
      </c>
      <c r="H46" s="650">
        <v>-0.56088300672001878</v>
      </c>
      <c r="I46" s="651">
        <v>0.99894454120729603</v>
      </c>
      <c r="J46" s="652" t="s">
        <v>1</v>
      </c>
    </row>
    <row r="47" spans="1:10" ht="14.4" customHeight="1" x14ac:dyDescent="0.3">
      <c r="A47" s="648" t="s">
        <v>544</v>
      </c>
      <c r="B47" s="649" t="s">
        <v>325</v>
      </c>
      <c r="C47" s="650">
        <v>151.62291000000002</v>
      </c>
      <c r="D47" s="650">
        <v>143.45247000000001</v>
      </c>
      <c r="E47" s="650"/>
      <c r="F47" s="650">
        <v>137.07527999999999</v>
      </c>
      <c r="G47" s="650">
        <v>140.00001263912799</v>
      </c>
      <c r="H47" s="650">
        <v>-2.9247326391279955</v>
      </c>
      <c r="I47" s="651">
        <v>0.97910905446368102</v>
      </c>
      <c r="J47" s="652" t="s">
        <v>1</v>
      </c>
    </row>
    <row r="48" spans="1:10" ht="14.4" customHeight="1" x14ac:dyDescent="0.3">
      <c r="A48" s="648" t="s">
        <v>544</v>
      </c>
      <c r="B48" s="649" t="s">
        <v>327</v>
      </c>
      <c r="C48" s="650">
        <v>0.33065</v>
      </c>
      <c r="D48" s="650">
        <v>0</v>
      </c>
      <c r="E48" s="650"/>
      <c r="F48" s="650" t="s">
        <v>529</v>
      </c>
      <c r="G48" s="650" t="s">
        <v>529</v>
      </c>
      <c r="H48" s="650" t="s">
        <v>529</v>
      </c>
      <c r="I48" s="651" t="s">
        <v>529</v>
      </c>
      <c r="J48" s="652" t="s">
        <v>1</v>
      </c>
    </row>
    <row r="49" spans="1:10" ht="14.4" customHeight="1" x14ac:dyDescent="0.3">
      <c r="A49" s="648" t="s">
        <v>544</v>
      </c>
      <c r="B49" s="649" t="s">
        <v>546</v>
      </c>
      <c r="C49" s="650">
        <v>565.94547999999998</v>
      </c>
      <c r="D49" s="650">
        <v>544.34064000000001</v>
      </c>
      <c r="E49" s="650"/>
      <c r="F49" s="650">
        <v>667.92595999999901</v>
      </c>
      <c r="G49" s="650">
        <v>671.41157564584705</v>
      </c>
      <c r="H49" s="650">
        <v>-3.4856156458480427</v>
      </c>
      <c r="I49" s="651">
        <v>0.99480852613764492</v>
      </c>
      <c r="J49" s="652" t="s">
        <v>536</v>
      </c>
    </row>
    <row r="50" spans="1:10" ht="14.4" customHeight="1" x14ac:dyDescent="0.3">
      <c r="A50" s="648" t="s">
        <v>529</v>
      </c>
      <c r="B50" s="649" t="s">
        <v>529</v>
      </c>
      <c r="C50" s="650" t="s">
        <v>529</v>
      </c>
      <c r="D50" s="650" t="s">
        <v>529</v>
      </c>
      <c r="E50" s="650"/>
      <c r="F50" s="650" t="s">
        <v>529</v>
      </c>
      <c r="G50" s="650" t="s">
        <v>529</v>
      </c>
      <c r="H50" s="650" t="s">
        <v>529</v>
      </c>
      <c r="I50" s="651" t="s">
        <v>529</v>
      </c>
      <c r="J50" s="652" t="s">
        <v>537</v>
      </c>
    </row>
    <row r="51" spans="1:10" ht="14.4" customHeight="1" x14ac:dyDescent="0.3">
      <c r="A51" s="648" t="s">
        <v>527</v>
      </c>
      <c r="B51" s="649" t="s">
        <v>531</v>
      </c>
      <c r="C51" s="650">
        <v>4572.0049600000002</v>
      </c>
      <c r="D51" s="650">
        <v>4067.1626899999992</v>
      </c>
      <c r="E51" s="650"/>
      <c r="F51" s="650">
        <v>4049.1706799999961</v>
      </c>
      <c r="G51" s="650">
        <v>4101.0000412064765</v>
      </c>
      <c r="H51" s="650">
        <v>-51.829361206480371</v>
      </c>
      <c r="I51" s="651">
        <v>0.98736177500958211</v>
      </c>
      <c r="J51" s="652" t="s">
        <v>532</v>
      </c>
    </row>
  </sheetData>
  <mergeCells count="3">
    <mergeCell ref="F3:I3"/>
    <mergeCell ref="C4:D4"/>
    <mergeCell ref="A1:I1"/>
  </mergeCells>
  <conditionalFormatting sqref="F17 F52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51">
    <cfRule type="expression" dxfId="67" priority="5">
      <formula>$H18&gt;0</formula>
    </cfRule>
  </conditionalFormatting>
  <conditionalFormatting sqref="A18:A51">
    <cfRule type="expression" dxfId="66" priority="2">
      <formula>AND($J18&lt;&gt;"mezeraKL",$J18&lt;&gt;"")</formula>
    </cfRule>
  </conditionalFormatting>
  <conditionalFormatting sqref="I18:I51">
    <cfRule type="expression" dxfId="65" priority="6">
      <formula>$I18&gt;1</formula>
    </cfRule>
  </conditionalFormatting>
  <conditionalFormatting sqref="B18:B51">
    <cfRule type="expression" dxfId="64" priority="1">
      <formula>OR($J18="NS",$J18="SumaNS",$J18="Účet")</formula>
    </cfRule>
  </conditionalFormatting>
  <conditionalFormatting sqref="A18:D51 F18:I51">
    <cfRule type="expression" dxfId="63" priority="8">
      <formula>AND($J18&lt;&gt;"",$J18&lt;&gt;"mezeraKL")</formula>
    </cfRule>
  </conditionalFormatting>
  <conditionalFormatting sqref="B18:D51 F18:I51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1 F18:I51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256.33384437414935</v>
      </c>
      <c r="M3" s="207">
        <f>SUBTOTAL(9,M5:M1048576)</f>
        <v>14748.350000000002</v>
      </c>
      <c r="N3" s="208">
        <f>SUBTOTAL(9,N5:N1048576)</f>
        <v>3780501.2536754864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527</v>
      </c>
      <c r="B5" s="659" t="s">
        <v>2566</v>
      </c>
      <c r="C5" s="660" t="s">
        <v>533</v>
      </c>
      <c r="D5" s="661" t="s">
        <v>2567</v>
      </c>
      <c r="E5" s="660" t="s">
        <v>547</v>
      </c>
      <c r="F5" s="661" t="s">
        <v>2571</v>
      </c>
      <c r="G5" s="660"/>
      <c r="H5" s="660" t="s">
        <v>548</v>
      </c>
      <c r="I5" s="660" t="s">
        <v>549</v>
      </c>
      <c r="J5" s="660" t="s">
        <v>550</v>
      </c>
      <c r="K5" s="660" t="s">
        <v>551</v>
      </c>
      <c r="L5" s="662">
        <v>161.47333333333333</v>
      </c>
      <c r="M5" s="662">
        <v>3</v>
      </c>
      <c r="N5" s="663">
        <v>484.41999999999996</v>
      </c>
    </row>
    <row r="6" spans="1:14" ht="14.4" customHeight="1" x14ac:dyDescent="0.3">
      <c r="A6" s="664" t="s">
        <v>527</v>
      </c>
      <c r="B6" s="665" t="s">
        <v>2566</v>
      </c>
      <c r="C6" s="666" t="s">
        <v>533</v>
      </c>
      <c r="D6" s="667" t="s">
        <v>2567</v>
      </c>
      <c r="E6" s="666" t="s">
        <v>547</v>
      </c>
      <c r="F6" s="667" t="s">
        <v>2571</v>
      </c>
      <c r="G6" s="666"/>
      <c r="H6" s="666" t="s">
        <v>552</v>
      </c>
      <c r="I6" s="666" t="s">
        <v>553</v>
      </c>
      <c r="J6" s="666" t="s">
        <v>554</v>
      </c>
      <c r="K6" s="666" t="s">
        <v>555</v>
      </c>
      <c r="L6" s="668">
        <v>112.97000000000004</v>
      </c>
      <c r="M6" s="668">
        <v>1</v>
      </c>
      <c r="N6" s="669">
        <v>112.97000000000004</v>
      </c>
    </row>
    <row r="7" spans="1:14" ht="14.4" customHeight="1" x14ac:dyDescent="0.3">
      <c r="A7" s="664" t="s">
        <v>527</v>
      </c>
      <c r="B7" s="665" t="s">
        <v>2566</v>
      </c>
      <c r="C7" s="666" t="s">
        <v>533</v>
      </c>
      <c r="D7" s="667" t="s">
        <v>2567</v>
      </c>
      <c r="E7" s="666" t="s">
        <v>547</v>
      </c>
      <c r="F7" s="667" t="s">
        <v>2571</v>
      </c>
      <c r="G7" s="666"/>
      <c r="H7" s="666" t="s">
        <v>556</v>
      </c>
      <c r="I7" s="666" t="s">
        <v>557</v>
      </c>
      <c r="J7" s="666" t="s">
        <v>558</v>
      </c>
      <c r="K7" s="666" t="s">
        <v>559</v>
      </c>
      <c r="L7" s="668">
        <v>44.17</v>
      </c>
      <c r="M7" s="668">
        <v>1</v>
      </c>
      <c r="N7" s="669">
        <v>44.17</v>
      </c>
    </row>
    <row r="8" spans="1:14" ht="14.4" customHeight="1" x14ac:dyDescent="0.3">
      <c r="A8" s="664" t="s">
        <v>527</v>
      </c>
      <c r="B8" s="665" t="s">
        <v>2566</v>
      </c>
      <c r="C8" s="666" t="s">
        <v>533</v>
      </c>
      <c r="D8" s="667" t="s">
        <v>2567</v>
      </c>
      <c r="E8" s="666" t="s">
        <v>547</v>
      </c>
      <c r="F8" s="667" t="s">
        <v>2571</v>
      </c>
      <c r="G8" s="666"/>
      <c r="H8" s="666" t="s">
        <v>560</v>
      </c>
      <c r="I8" s="666" t="s">
        <v>561</v>
      </c>
      <c r="J8" s="666" t="s">
        <v>554</v>
      </c>
      <c r="K8" s="666" t="s">
        <v>562</v>
      </c>
      <c r="L8" s="668">
        <v>74.107594926539392</v>
      </c>
      <c r="M8" s="668">
        <v>13</v>
      </c>
      <c r="N8" s="669">
        <v>963.39873404501202</v>
      </c>
    </row>
    <row r="9" spans="1:14" ht="14.4" customHeight="1" x14ac:dyDescent="0.3">
      <c r="A9" s="664" t="s">
        <v>527</v>
      </c>
      <c r="B9" s="665" t="s">
        <v>2566</v>
      </c>
      <c r="C9" s="666" t="s">
        <v>533</v>
      </c>
      <c r="D9" s="667" t="s">
        <v>2567</v>
      </c>
      <c r="E9" s="666" t="s">
        <v>547</v>
      </c>
      <c r="F9" s="667" t="s">
        <v>2571</v>
      </c>
      <c r="G9" s="666"/>
      <c r="H9" s="666" t="s">
        <v>563</v>
      </c>
      <c r="I9" s="666" t="s">
        <v>564</v>
      </c>
      <c r="J9" s="666" t="s">
        <v>565</v>
      </c>
      <c r="K9" s="666" t="s">
        <v>566</v>
      </c>
      <c r="L9" s="668">
        <v>117.16</v>
      </c>
      <c r="M9" s="668">
        <v>2</v>
      </c>
      <c r="N9" s="669">
        <v>234.32</v>
      </c>
    </row>
    <row r="10" spans="1:14" ht="14.4" customHeight="1" x14ac:dyDescent="0.3">
      <c r="A10" s="664" t="s">
        <v>527</v>
      </c>
      <c r="B10" s="665" t="s">
        <v>2566</v>
      </c>
      <c r="C10" s="666" t="s">
        <v>533</v>
      </c>
      <c r="D10" s="667" t="s">
        <v>2567</v>
      </c>
      <c r="E10" s="666" t="s">
        <v>547</v>
      </c>
      <c r="F10" s="667" t="s">
        <v>2571</v>
      </c>
      <c r="G10" s="666"/>
      <c r="H10" s="666" t="s">
        <v>567</v>
      </c>
      <c r="I10" s="666" t="s">
        <v>568</v>
      </c>
      <c r="J10" s="666" t="s">
        <v>569</v>
      </c>
      <c r="K10" s="666" t="s">
        <v>570</v>
      </c>
      <c r="L10" s="668">
        <v>31.830082282764142</v>
      </c>
      <c r="M10" s="668">
        <v>1</v>
      </c>
      <c r="N10" s="669">
        <v>31.830082282764142</v>
      </c>
    </row>
    <row r="11" spans="1:14" ht="14.4" customHeight="1" x14ac:dyDescent="0.3">
      <c r="A11" s="664" t="s">
        <v>527</v>
      </c>
      <c r="B11" s="665" t="s">
        <v>2566</v>
      </c>
      <c r="C11" s="666" t="s">
        <v>533</v>
      </c>
      <c r="D11" s="667" t="s">
        <v>2567</v>
      </c>
      <c r="E11" s="666" t="s">
        <v>547</v>
      </c>
      <c r="F11" s="667" t="s">
        <v>2571</v>
      </c>
      <c r="G11" s="666"/>
      <c r="H11" s="666" t="s">
        <v>571</v>
      </c>
      <c r="I11" s="666" t="s">
        <v>571</v>
      </c>
      <c r="J11" s="666" t="s">
        <v>572</v>
      </c>
      <c r="K11" s="666" t="s">
        <v>573</v>
      </c>
      <c r="L11" s="668">
        <v>132.41000000000005</v>
      </c>
      <c r="M11" s="668">
        <v>1</v>
      </c>
      <c r="N11" s="669">
        <v>132.41000000000005</v>
      </c>
    </row>
    <row r="12" spans="1:14" ht="14.4" customHeight="1" x14ac:dyDescent="0.3">
      <c r="A12" s="664" t="s">
        <v>527</v>
      </c>
      <c r="B12" s="665" t="s">
        <v>2566</v>
      </c>
      <c r="C12" s="666" t="s">
        <v>533</v>
      </c>
      <c r="D12" s="667" t="s">
        <v>2567</v>
      </c>
      <c r="E12" s="666" t="s">
        <v>547</v>
      </c>
      <c r="F12" s="667" t="s">
        <v>2571</v>
      </c>
      <c r="G12" s="666"/>
      <c r="H12" s="666" t="s">
        <v>574</v>
      </c>
      <c r="I12" s="666" t="s">
        <v>574</v>
      </c>
      <c r="J12" s="666" t="s">
        <v>575</v>
      </c>
      <c r="K12" s="666" t="s">
        <v>576</v>
      </c>
      <c r="L12" s="668">
        <v>51.839999999999989</v>
      </c>
      <c r="M12" s="668">
        <v>1</v>
      </c>
      <c r="N12" s="669">
        <v>51.839999999999989</v>
      </c>
    </row>
    <row r="13" spans="1:14" ht="14.4" customHeight="1" x14ac:dyDescent="0.3">
      <c r="A13" s="664" t="s">
        <v>527</v>
      </c>
      <c r="B13" s="665" t="s">
        <v>2566</v>
      </c>
      <c r="C13" s="666" t="s">
        <v>533</v>
      </c>
      <c r="D13" s="667" t="s">
        <v>2567</v>
      </c>
      <c r="E13" s="666" t="s">
        <v>547</v>
      </c>
      <c r="F13" s="667" t="s">
        <v>2571</v>
      </c>
      <c r="G13" s="666"/>
      <c r="H13" s="666" t="s">
        <v>577</v>
      </c>
      <c r="I13" s="666" t="s">
        <v>577</v>
      </c>
      <c r="J13" s="666" t="s">
        <v>578</v>
      </c>
      <c r="K13" s="666" t="s">
        <v>579</v>
      </c>
      <c r="L13" s="668">
        <v>103.32</v>
      </c>
      <c r="M13" s="668">
        <v>2</v>
      </c>
      <c r="N13" s="669">
        <v>206.64</v>
      </c>
    </row>
    <row r="14" spans="1:14" ht="14.4" customHeight="1" x14ac:dyDescent="0.3">
      <c r="A14" s="664" t="s">
        <v>527</v>
      </c>
      <c r="B14" s="665" t="s">
        <v>2566</v>
      </c>
      <c r="C14" s="666" t="s">
        <v>533</v>
      </c>
      <c r="D14" s="667" t="s">
        <v>2567</v>
      </c>
      <c r="E14" s="666" t="s">
        <v>547</v>
      </c>
      <c r="F14" s="667" t="s">
        <v>2571</v>
      </c>
      <c r="G14" s="666" t="s">
        <v>580</v>
      </c>
      <c r="H14" s="666" t="s">
        <v>581</v>
      </c>
      <c r="I14" s="666" t="s">
        <v>581</v>
      </c>
      <c r="J14" s="666" t="s">
        <v>582</v>
      </c>
      <c r="K14" s="666" t="s">
        <v>583</v>
      </c>
      <c r="L14" s="668">
        <v>171.59997752598841</v>
      </c>
      <c r="M14" s="668">
        <v>115</v>
      </c>
      <c r="N14" s="669">
        <v>19733.997415488666</v>
      </c>
    </row>
    <row r="15" spans="1:14" ht="14.4" customHeight="1" x14ac:dyDescent="0.3">
      <c r="A15" s="664" t="s">
        <v>527</v>
      </c>
      <c r="B15" s="665" t="s">
        <v>2566</v>
      </c>
      <c r="C15" s="666" t="s">
        <v>533</v>
      </c>
      <c r="D15" s="667" t="s">
        <v>2567</v>
      </c>
      <c r="E15" s="666" t="s">
        <v>547</v>
      </c>
      <c r="F15" s="667" t="s">
        <v>2571</v>
      </c>
      <c r="G15" s="666" t="s">
        <v>580</v>
      </c>
      <c r="H15" s="666" t="s">
        <v>584</v>
      </c>
      <c r="I15" s="666" t="s">
        <v>584</v>
      </c>
      <c r="J15" s="666" t="s">
        <v>585</v>
      </c>
      <c r="K15" s="666" t="s">
        <v>586</v>
      </c>
      <c r="L15" s="668">
        <v>173.69000075776168</v>
      </c>
      <c r="M15" s="668">
        <v>59</v>
      </c>
      <c r="N15" s="669">
        <v>10247.710044707939</v>
      </c>
    </row>
    <row r="16" spans="1:14" ht="14.4" customHeight="1" x14ac:dyDescent="0.3">
      <c r="A16" s="664" t="s">
        <v>527</v>
      </c>
      <c r="B16" s="665" t="s">
        <v>2566</v>
      </c>
      <c r="C16" s="666" t="s">
        <v>533</v>
      </c>
      <c r="D16" s="667" t="s">
        <v>2567</v>
      </c>
      <c r="E16" s="666" t="s">
        <v>547</v>
      </c>
      <c r="F16" s="667" t="s">
        <v>2571</v>
      </c>
      <c r="G16" s="666" t="s">
        <v>580</v>
      </c>
      <c r="H16" s="666" t="s">
        <v>587</v>
      </c>
      <c r="I16" s="666" t="s">
        <v>587</v>
      </c>
      <c r="J16" s="666" t="s">
        <v>588</v>
      </c>
      <c r="K16" s="666" t="s">
        <v>586</v>
      </c>
      <c r="L16" s="668">
        <v>143</v>
      </c>
      <c r="M16" s="668">
        <v>2</v>
      </c>
      <c r="N16" s="669">
        <v>286</v>
      </c>
    </row>
    <row r="17" spans="1:14" ht="14.4" customHeight="1" x14ac:dyDescent="0.3">
      <c r="A17" s="664" t="s">
        <v>527</v>
      </c>
      <c r="B17" s="665" t="s">
        <v>2566</v>
      </c>
      <c r="C17" s="666" t="s">
        <v>533</v>
      </c>
      <c r="D17" s="667" t="s">
        <v>2567</v>
      </c>
      <c r="E17" s="666" t="s">
        <v>547</v>
      </c>
      <c r="F17" s="667" t="s">
        <v>2571</v>
      </c>
      <c r="G17" s="666" t="s">
        <v>580</v>
      </c>
      <c r="H17" s="666" t="s">
        <v>589</v>
      </c>
      <c r="I17" s="666" t="s">
        <v>589</v>
      </c>
      <c r="J17" s="666" t="s">
        <v>590</v>
      </c>
      <c r="K17" s="666" t="s">
        <v>591</v>
      </c>
      <c r="L17" s="668">
        <v>297.55000000000013</v>
      </c>
      <c r="M17" s="668">
        <v>1</v>
      </c>
      <c r="N17" s="669">
        <v>297.55000000000013</v>
      </c>
    </row>
    <row r="18" spans="1:14" ht="14.4" customHeight="1" x14ac:dyDescent="0.3">
      <c r="A18" s="664" t="s">
        <v>527</v>
      </c>
      <c r="B18" s="665" t="s">
        <v>2566</v>
      </c>
      <c r="C18" s="666" t="s">
        <v>533</v>
      </c>
      <c r="D18" s="667" t="s">
        <v>2567</v>
      </c>
      <c r="E18" s="666" t="s">
        <v>547</v>
      </c>
      <c r="F18" s="667" t="s">
        <v>2571</v>
      </c>
      <c r="G18" s="666" t="s">
        <v>580</v>
      </c>
      <c r="H18" s="666" t="s">
        <v>592</v>
      </c>
      <c r="I18" s="666" t="s">
        <v>592</v>
      </c>
      <c r="J18" s="666" t="s">
        <v>582</v>
      </c>
      <c r="K18" s="666" t="s">
        <v>593</v>
      </c>
      <c r="L18" s="668">
        <v>93.449872276098077</v>
      </c>
      <c r="M18" s="668">
        <v>106</v>
      </c>
      <c r="N18" s="669">
        <v>9905.6864612663958</v>
      </c>
    </row>
    <row r="19" spans="1:14" ht="14.4" customHeight="1" x14ac:dyDescent="0.3">
      <c r="A19" s="664" t="s">
        <v>527</v>
      </c>
      <c r="B19" s="665" t="s">
        <v>2566</v>
      </c>
      <c r="C19" s="666" t="s">
        <v>533</v>
      </c>
      <c r="D19" s="667" t="s">
        <v>2567</v>
      </c>
      <c r="E19" s="666" t="s">
        <v>547</v>
      </c>
      <c r="F19" s="667" t="s">
        <v>2571</v>
      </c>
      <c r="G19" s="666" t="s">
        <v>580</v>
      </c>
      <c r="H19" s="666" t="s">
        <v>594</v>
      </c>
      <c r="I19" s="666" t="s">
        <v>594</v>
      </c>
      <c r="J19" s="666" t="s">
        <v>582</v>
      </c>
      <c r="K19" s="666" t="s">
        <v>595</v>
      </c>
      <c r="L19" s="668">
        <v>93.499999703165031</v>
      </c>
      <c r="M19" s="668">
        <v>33</v>
      </c>
      <c r="N19" s="669">
        <v>3085.499990204446</v>
      </c>
    </row>
    <row r="20" spans="1:14" ht="14.4" customHeight="1" x14ac:dyDescent="0.3">
      <c r="A20" s="664" t="s">
        <v>527</v>
      </c>
      <c r="B20" s="665" t="s">
        <v>2566</v>
      </c>
      <c r="C20" s="666" t="s">
        <v>533</v>
      </c>
      <c r="D20" s="667" t="s">
        <v>2567</v>
      </c>
      <c r="E20" s="666" t="s">
        <v>547</v>
      </c>
      <c r="F20" s="667" t="s">
        <v>2571</v>
      </c>
      <c r="G20" s="666" t="s">
        <v>580</v>
      </c>
      <c r="H20" s="666" t="s">
        <v>596</v>
      </c>
      <c r="I20" s="666" t="s">
        <v>597</v>
      </c>
      <c r="J20" s="666" t="s">
        <v>598</v>
      </c>
      <c r="K20" s="666" t="s">
        <v>599</v>
      </c>
      <c r="L20" s="668">
        <v>41.042500000000004</v>
      </c>
      <c r="M20" s="668">
        <v>4</v>
      </c>
      <c r="N20" s="669">
        <v>164.17000000000002</v>
      </c>
    </row>
    <row r="21" spans="1:14" ht="14.4" customHeight="1" x14ac:dyDescent="0.3">
      <c r="A21" s="664" t="s">
        <v>527</v>
      </c>
      <c r="B21" s="665" t="s">
        <v>2566</v>
      </c>
      <c r="C21" s="666" t="s">
        <v>533</v>
      </c>
      <c r="D21" s="667" t="s">
        <v>2567</v>
      </c>
      <c r="E21" s="666" t="s">
        <v>547</v>
      </c>
      <c r="F21" s="667" t="s">
        <v>2571</v>
      </c>
      <c r="G21" s="666" t="s">
        <v>580</v>
      </c>
      <c r="H21" s="666" t="s">
        <v>600</v>
      </c>
      <c r="I21" s="666" t="s">
        <v>601</v>
      </c>
      <c r="J21" s="666" t="s">
        <v>602</v>
      </c>
      <c r="K21" s="666" t="s">
        <v>603</v>
      </c>
      <c r="L21" s="668">
        <v>87.03</v>
      </c>
      <c r="M21" s="668">
        <v>5</v>
      </c>
      <c r="N21" s="669">
        <v>435.15</v>
      </c>
    </row>
    <row r="22" spans="1:14" ht="14.4" customHeight="1" x14ac:dyDescent="0.3">
      <c r="A22" s="664" t="s">
        <v>527</v>
      </c>
      <c r="B22" s="665" t="s">
        <v>2566</v>
      </c>
      <c r="C22" s="666" t="s">
        <v>533</v>
      </c>
      <c r="D22" s="667" t="s">
        <v>2567</v>
      </c>
      <c r="E22" s="666" t="s">
        <v>547</v>
      </c>
      <c r="F22" s="667" t="s">
        <v>2571</v>
      </c>
      <c r="G22" s="666" t="s">
        <v>580</v>
      </c>
      <c r="H22" s="666" t="s">
        <v>604</v>
      </c>
      <c r="I22" s="666" t="s">
        <v>605</v>
      </c>
      <c r="J22" s="666" t="s">
        <v>606</v>
      </c>
      <c r="K22" s="666" t="s">
        <v>607</v>
      </c>
      <c r="L22" s="668">
        <v>96.820020411562496</v>
      </c>
      <c r="M22" s="668">
        <v>79</v>
      </c>
      <c r="N22" s="669">
        <v>7648.7816125134368</v>
      </c>
    </row>
    <row r="23" spans="1:14" ht="14.4" customHeight="1" x14ac:dyDescent="0.3">
      <c r="A23" s="664" t="s">
        <v>527</v>
      </c>
      <c r="B23" s="665" t="s">
        <v>2566</v>
      </c>
      <c r="C23" s="666" t="s">
        <v>533</v>
      </c>
      <c r="D23" s="667" t="s">
        <v>2567</v>
      </c>
      <c r="E23" s="666" t="s">
        <v>547</v>
      </c>
      <c r="F23" s="667" t="s">
        <v>2571</v>
      </c>
      <c r="G23" s="666" t="s">
        <v>580</v>
      </c>
      <c r="H23" s="666" t="s">
        <v>608</v>
      </c>
      <c r="I23" s="666" t="s">
        <v>609</v>
      </c>
      <c r="J23" s="666" t="s">
        <v>610</v>
      </c>
      <c r="K23" s="666" t="s">
        <v>611</v>
      </c>
      <c r="L23" s="668">
        <v>167.60999999999999</v>
      </c>
      <c r="M23" s="668">
        <v>6</v>
      </c>
      <c r="N23" s="669">
        <v>1005.66</v>
      </c>
    </row>
    <row r="24" spans="1:14" ht="14.4" customHeight="1" x14ac:dyDescent="0.3">
      <c r="A24" s="664" t="s">
        <v>527</v>
      </c>
      <c r="B24" s="665" t="s">
        <v>2566</v>
      </c>
      <c r="C24" s="666" t="s">
        <v>533</v>
      </c>
      <c r="D24" s="667" t="s">
        <v>2567</v>
      </c>
      <c r="E24" s="666" t="s">
        <v>547</v>
      </c>
      <c r="F24" s="667" t="s">
        <v>2571</v>
      </c>
      <c r="G24" s="666" t="s">
        <v>580</v>
      </c>
      <c r="H24" s="666" t="s">
        <v>612</v>
      </c>
      <c r="I24" s="666" t="s">
        <v>613</v>
      </c>
      <c r="J24" s="666" t="s">
        <v>614</v>
      </c>
      <c r="K24" s="666" t="s">
        <v>615</v>
      </c>
      <c r="L24" s="668">
        <v>121.61000026320946</v>
      </c>
      <c r="M24" s="668">
        <v>2</v>
      </c>
      <c r="N24" s="669">
        <v>243.22000052641891</v>
      </c>
    </row>
    <row r="25" spans="1:14" ht="14.4" customHeight="1" x14ac:dyDescent="0.3">
      <c r="A25" s="664" t="s">
        <v>527</v>
      </c>
      <c r="B25" s="665" t="s">
        <v>2566</v>
      </c>
      <c r="C25" s="666" t="s">
        <v>533</v>
      </c>
      <c r="D25" s="667" t="s">
        <v>2567</v>
      </c>
      <c r="E25" s="666" t="s">
        <v>547</v>
      </c>
      <c r="F25" s="667" t="s">
        <v>2571</v>
      </c>
      <c r="G25" s="666" t="s">
        <v>580</v>
      </c>
      <c r="H25" s="666" t="s">
        <v>616</v>
      </c>
      <c r="I25" s="666" t="s">
        <v>617</v>
      </c>
      <c r="J25" s="666" t="s">
        <v>618</v>
      </c>
      <c r="K25" s="666" t="s">
        <v>619</v>
      </c>
      <c r="L25" s="668">
        <v>64.540026607292575</v>
      </c>
      <c r="M25" s="668">
        <v>14</v>
      </c>
      <c r="N25" s="669">
        <v>903.56037250209602</v>
      </c>
    </row>
    <row r="26" spans="1:14" ht="14.4" customHeight="1" x14ac:dyDescent="0.3">
      <c r="A26" s="664" t="s">
        <v>527</v>
      </c>
      <c r="B26" s="665" t="s">
        <v>2566</v>
      </c>
      <c r="C26" s="666" t="s">
        <v>533</v>
      </c>
      <c r="D26" s="667" t="s">
        <v>2567</v>
      </c>
      <c r="E26" s="666" t="s">
        <v>547</v>
      </c>
      <c r="F26" s="667" t="s">
        <v>2571</v>
      </c>
      <c r="G26" s="666" t="s">
        <v>580</v>
      </c>
      <c r="H26" s="666" t="s">
        <v>620</v>
      </c>
      <c r="I26" s="666" t="s">
        <v>621</v>
      </c>
      <c r="J26" s="666" t="s">
        <v>622</v>
      </c>
      <c r="K26" s="666" t="s">
        <v>623</v>
      </c>
      <c r="L26" s="668">
        <v>79.179791511311564</v>
      </c>
      <c r="M26" s="668">
        <v>11</v>
      </c>
      <c r="N26" s="669">
        <v>870.97770662442713</v>
      </c>
    </row>
    <row r="27" spans="1:14" ht="14.4" customHeight="1" x14ac:dyDescent="0.3">
      <c r="A27" s="664" t="s">
        <v>527</v>
      </c>
      <c r="B27" s="665" t="s">
        <v>2566</v>
      </c>
      <c r="C27" s="666" t="s">
        <v>533</v>
      </c>
      <c r="D27" s="667" t="s">
        <v>2567</v>
      </c>
      <c r="E27" s="666" t="s">
        <v>547</v>
      </c>
      <c r="F27" s="667" t="s">
        <v>2571</v>
      </c>
      <c r="G27" s="666" t="s">
        <v>580</v>
      </c>
      <c r="H27" s="666" t="s">
        <v>624</v>
      </c>
      <c r="I27" s="666" t="s">
        <v>625</v>
      </c>
      <c r="J27" s="666" t="s">
        <v>626</v>
      </c>
      <c r="K27" s="666" t="s">
        <v>627</v>
      </c>
      <c r="L27" s="668">
        <v>73.029870136119669</v>
      </c>
      <c r="M27" s="668">
        <v>6</v>
      </c>
      <c r="N27" s="669">
        <v>438.17922081671799</v>
      </c>
    </row>
    <row r="28" spans="1:14" ht="14.4" customHeight="1" x14ac:dyDescent="0.3">
      <c r="A28" s="664" t="s">
        <v>527</v>
      </c>
      <c r="B28" s="665" t="s">
        <v>2566</v>
      </c>
      <c r="C28" s="666" t="s">
        <v>533</v>
      </c>
      <c r="D28" s="667" t="s">
        <v>2567</v>
      </c>
      <c r="E28" s="666" t="s">
        <v>547</v>
      </c>
      <c r="F28" s="667" t="s">
        <v>2571</v>
      </c>
      <c r="G28" s="666" t="s">
        <v>580</v>
      </c>
      <c r="H28" s="666" t="s">
        <v>628</v>
      </c>
      <c r="I28" s="666" t="s">
        <v>629</v>
      </c>
      <c r="J28" s="666" t="s">
        <v>630</v>
      </c>
      <c r="K28" s="666" t="s">
        <v>631</v>
      </c>
      <c r="L28" s="668">
        <v>79.79000000000002</v>
      </c>
      <c r="M28" s="668">
        <v>1</v>
      </c>
      <c r="N28" s="669">
        <v>79.79000000000002</v>
      </c>
    </row>
    <row r="29" spans="1:14" ht="14.4" customHeight="1" x14ac:dyDescent="0.3">
      <c r="A29" s="664" t="s">
        <v>527</v>
      </c>
      <c r="B29" s="665" t="s">
        <v>2566</v>
      </c>
      <c r="C29" s="666" t="s">
        <v>533</v>
      </c>
      <c r="D29" s="667" t="s">
        <v>2567</v>
      </c>
      <c r="E29" s="666" t="s">
        <v>547</v>
      </c>
      <c r="F29" s="667" t="s">
        <v>2571</v>
      </c>
      <c r="G29" s="666" t="s">
        <v>580</v>
      </c>
      <c r="H29" s="666" t="s">
        <v>632</v>
      </c>
      <c r="I29" s="666" t="s">
        <v>633</v>
      </c>
      <c r="J29" s="666" t="s">
        <v>634</v>
      </c>
      <c r="K29" s="666" t="s">
        <v>635</v>
      </c>
      <c r="L29" s="668">
        <v>135.11999999999995</v>
      </c>
      <c r="M29" s="668">
        <v>2</v>
      </c>
      <c r="N29" s="669">
        <v>270.2399999999999</v>
      </c>
    </row>
    <row r="30" spans="1:14" ht="14.4" customHeight="1" x14ac:dyDescent="0.3">
      <c r="A30" s="664" t="s">
        <v>527</v>
      </c>
      <c r="B30" s="665" t="s">
        <v>2566</v>
      </c>
      <c r="C30" s="666" t="s">
        <v>533</v>
      </c>
      <c r="D30" s="667" t="s">
        <v>2567</v>
      </c>
      <c r="E30" s="666" t="s">
        <v>547</v>
      </c>
      <c r="F30" s="667" t="s">
        <v>2571</v>
      </c>
      <c r="G30" s="666" t="s">
        <v>580</v>
      </c>
      <c r="H30" s="666" t="s">
        <v>636</v>
      </c>
      <c r="I30" s="666" t="s">
        <v>637</v>
      </c>
      <c r="J30" s="666" t="s">
        <v>638</v>
      </c>
      <c r="K30" s="666" t="s">
        <v>639</v>
      </c>
      <c r="L30" s="668">
        <v>127.68000000000008</v>
      </c>
      <c r="M30" s="668">
        <v>1</v>
      </c>
      <c r="N30" s="669">
        <v>127.68000000000008</v>
      </c>
    </row>
    <row r="31" spans="1:14" ht="14.4" customHeight="1" x14ac:dyDescent="0.3">
      <c r="A31" s="664" t="s">
        <v>527</v>
      </c>
      <c r="B31" s="665" t="s">
        <v>2566</v>
      </c>
      <c r="C31" s="666" t="s">
        <v>533</v>
      </c>
      <c r="D31" s="667" t="s">
        <v>2567</v>
      </c>
      <c r="E31" s="666" t="s">
        <v>547</v>
      </c>
      <c r="F31" s="667" t="s">
        <v>2571</v>
      </c>
      <c r="G31" s="666" t="s">
        <v>580</v>
      </c>
      <c r="H31" s="666" t="s">
        <v>640</v>
      </c>
      <c r="I31" s="666" t="s">
        <v>641</v>
      </c>
      <c r="J31" s="666" t="s">
        <v>642</v>
      </c>
      <c r="K31" s="666" t="s">
        <v>643</v>
      </c>
      <c r="L31" s="668">
        <v>27.80866869305218</v>
      </c>
      <c r="M31" s="668">
        <v>30</v>
      </c>
      <c r="N31" s="669">
        <v>834.26006079156537</v>
      </c>
    </row>
    <row r="32" spans="1:14" ht="14.4" customHeight="1" x14ac:dyDescent="0.3">
      <c r="A32" s="664" t="s">
        <v>527</v>
      </c>
      <c r="B32" s="665" t="s">
        <v>2566</v>
      </c>
      <c r="C32" s="666" t="s">
        <v>533</v>
      </c>
      <c r="D32" s="667" t="s">
        <v>2567</v>
      </c>
      <c r="E32" s="666" t="s">
        <v>547</v>
      </c>
      <c r="F32" s="667" t="s">
        <v>2571</v>
      </c>
      <c r="G32" s="666" t="s">
        <v>580</v>
      </c>
      <c r="H32" s="666" t="s">
        <v>644</v>
      </c>
      <c r="I32" s="666" t="s">
        <v>645</v>
      </c>
      <c r="J32" s="666" t="s">
        <v>646</v>
      </c>
      <c r="K32" s="666" t="s">
        <v>599</v>
      </c>
      <c r="L32" s="668">
        <v>40.169976758002996</v>
      </c>
      <c r="M32" s="668">
        <v>85</v>
      </c>
      <c r="N32" s="669">
        <v>3414.4480244302545</v>
      </c>
    </row>
    <row r="33" spans="1:14" ht="14.4" customHeight="1" x14ac:dyDescent="0.3">
      <c r="A33" s="664" t="s">
        <v>527</v>
      </c>
      <c r="B33" s="665" t="s">
        <v>2566</v>
      </c>
      <c r="C33" s="666" t="s">
        <v>533</v>
      </c>
      <c r="D33" s="667" t="s">
        <v>2567</v>
      </c>
      <c r="E33" s="666" t="s">
        <v>547</v>
      </c>
      <c r="F33" s="667" t="s">
        <v>2571</v>
      </c>
      <c r="G33" s="666" t="s">
        <v>580</v>
      </c>
      <c r="H33" s="666" t="s">
        <v>647</v>
      </c>
      <c r="I33" s="666" t="s">
        <v>648</v>
      </c>
      <c r="J33" s="666" t="s">
        <v>646</v>
      </c>
      <c r="K33" s="666" t="s">
        <v>649</v>
      </c>
      <c r="L33" s="668">
        <v>77.556464731470513</v>
      </c>
      <c r="M33" s="668">
        <v>103</v>
      </c>
      <c r="N33" s="669">
        <v>7988.3158673414628</v>
      </c>
    </row>
    <row r="34" spans="1:14" ht="14.4" customHeight="1" x14ac:dyDescent="0.3">
      <c r="A34" s="664" t="s">
        <v>527</v>
      </c>
      <c r="B34" s="665" t="s">
        <v>2566</v>
      </c>
      <c r="C34" s="666" t="s">
        <v>533</v>
      </c>
      <c r="D34" s="667" t="s">
        <v>2567</v>
      </c>
      <c r="E34" s="666" t="s">
        <v>547</v>
      </c>
      <c r="F34" s="667" t="s">
        <v>2571</v>
      </c>
      <c r="G34" s="666" t="s">
        <v>580</v>
      </c>
      <c r="H34" s="666" t="s">
        <v>650</v>
      </c>
      <c r="I34" s="666" t="s">
        <v>651</v>
      </c>
      <c r="J34" s="666" t="s">
        <v>652</v>
      </c>
      <c r="K34" s="666" t="s">
        <v>653</v>
      </c>
      <c r="L34" s="668">
        <v>59.389946571198344</v>
      </c>
      <c r="M34" s="668">
        <v>5</v>
      </c>
      <c r="N34" s="669">
        <v>296.94973285599173</v>
      </c>
    </row>
    <row r="35" spans="1:14" ht="14.4" customHeight="1" x14ac:dyDescent="0.3">
      <c r="A35" s="664" t="s">
        <v>527</v>
      </c>
      <c r="B35" s="665" t="s">
        <v>2566</v>
      </c>
      <c r="C35" s="666" t="s">
        <v>533</v>
      </c>
      <c r="D35" s="667" t="s">
        <v>2567</v>
      </c>
      <c r="E35" s="666" t="s">
        <v>547</v>
      </c>
      <c r="F35" s="667" t="s">
        <v>2571</v>
      </c>
      <c r="G35" s="666" t="s">
        <v>580</v>
      </c>
      <c r="H35" s="666" t="s">
        <v>654</v>
      </c>
      <c r="I35" s="666" t="s">
        <v>655</v>
      </c>
      <c r="J35" s="666" t="s">
        <v>656</v>
      </c>
      <c r="K35" s="666" t="s">
        <v>657</v>
      </c>
      <c r="L35" s="668">
        <v>115.94000000000004</v>
      </c>
      <c r="M35" s="668">
        <v>2</v>
      </c>
      <c r="N35" s="669">
        <v>231.88000000000008</v>
      </c>
    </row>
    <row r="36" spans="1:14" ht="14.4" customHeight="1" x14ac:dyDescent="0.3">
      <c r="A36" s="664" t="s">
        <v>527</v>
      </c>
      <c r="B36" s="665" t="s">
        <v>2566</v>
      </c>
      <c r="C36" s="666" t="s">
        <v>533</v>
      </c>
      <c r="D36" s="667" t="s">
        <v>2567</v>
      </c>
      <c r="E36" s="666" t="s">
        <v>547</v>
      </c>
      <c r="F36" s="667" t="s">
        <v>2571</v>
      </c>
      <c r="G36" s="666" t="s">
        <v>580</v>
      </c>
      <c r="H36" s="666" t="s">
        <v>658</v>
      </c>
      <c r="I36" s="666" t="s">
        <v>659</v>
      </c>
      <c r="J36" s="666" t="s">
        <v>660</v>
      </c>
      <c r="K36" s="666" t="s">
        <v>661</v>
      </c>
      <c r="L36" s="668">
        <v>63.050000291188447</v>
      </c>
      <c r="M36" s="668">
        <v>13</v>
      </c>
      <c r="N36" s="669">
        <v>819.65000378544983</v>
      </c>
    </row>
    <row r="37" spans="1:14" ht="14.4" customHeight="1" x14ac:dyDescent="0.3">
      <c r="A37" s="664" t="s">
        <v>527</v>
      </c>
      <c r="B37" s="665" t="s">
        <v>2566</v>
      </c>
      <c r="C37" s="666" t="s">
        <v>533</v>
      </c>
      <c r="D37" s="667" t="s">
        <v>2567</v>
      </c>
      <c r="E37" s="666" t="s">
        <v>547</v>
      </c>
      <c r="F37" s="667" t="s">
        <v>2571</v>
      </c>
      <c r="G37" s="666" t="s">
        <v>580</v>
      </c>
      <c r="H37" s="666" t="s">
        <v>662</v>
      </c>
      <c r="I37" s="666" t="s">
        <v>663</v>
      </c>
      <c r="J37" s="666" t="s">
        <v>664</v>
      </c>
      <c r="K37" s="666" t="s">
        <v>665</v>
      </c>
      <c r="L37" s="668">
        <v>164.48</v>
      </c>
      <c r="M37" s="668">
        <v>1</v>
      </c>
      <c r="N37" s="669">
        <v>164.48</v>
      </c>
    </row>
    <row r="38" spans="1:14" ht="14.4" customHeight="1" x14ac:dyDescent="0.3">
      <c r="A38" s="664" t="s">
        <v>527</v>
      </c>
      <c r="B38" s="665" t="s">
        <v>2566</v>
      </c>
      <c r="C38" s="666" t="s">
        <v>533</v>
      </c>
      <c r="D38" s="667" t="s">
        <v>2567</v>
      </c>
      <c r="E38" s="666" t="s">
        <v>547</v>
      </c>
      <c r="F38" s="667" t="s">
        <v>2571</v>
      </c>
      <c r="G38" s="666" t="s">
        <v>580</v>
      </c>
      <c r="H38" s="666" t="s">
        <v>666</v>
      </c>
      <c r="I38" s="666" t="s">
        <v>667</v>
      </c>
      <c r="J38" s="666" t="s">
        <v>668</v>
      </c>
      <c r="K38" s="666" t="s">
        <v>669</v>
      </c>
      <c r="L38" s="668">
        <v>50.550000000000011</v>
      </c>
      <c r="M38" s="668">
        <v>2</v>
      </c>
      <c r="N38" s="669">
        <v>101.10000000000002</v>
      </c>
    </row>
    <row r="39" spans="1:14" ht="14.4" customHeight="1" x14ac:dyDescent="0.3">
      <c r="A39" s="664" t="s">
        <v>527</v>
      </c>
      <c r="B39" s="665" t="s">
        <v>2566</v>
      </c>
      <c r="C39" s="666" t="s">
        <v>533</v>
      </c>
      <c r="D39" s="667" t="s">
        <v>2567</v>
      </c>
      <c r="E39" s="666" t="s">
        <v>547</v>
      </c>
      <c r="F39" s="667" t="s">
        <v>2571</v>
      </c>
      <c r="G39" s="666" t="s">
        <v>580</v>
      </c>
      <c r="H39" s="666" t="s">
        <v>670</v>
      </c>
      <c r="I39" s="666" t="s">
        <v>671</v>
      </c>
      <c r="J39" s="666" t="s">
        <v>672</v>
      </c>
      <c r="K39" s="666" t="s">
        <v>673</v>
      </c>
      <c r="L39" s="668">
        <v>40.18308181822109</v>
      </c>
      <c r="M39" s="668">
        <v>13</v>
      </c>
      <c r="N39" s="669">
        <v>522.38006363687418</v>
      </c>
    </row>
    <row r="40" spans="1:14" ht="14.4" customHeight="1" x14ac:dyDescent="0.3">
      <c r="A40" s="664" t="s">
        <v>527</v>
      </c>
      <c r="B40" s="665" t="s">
        <v>2566</v>
      </c>
      <c r="C40" s="666" t="s">
        <v>533</v>
      </c>
      <c r="D40" s="667" t="s">
        <v>2567</v>
      </c>
      <c r="E40" s="666" t="s">
        <v>547</v>
      </c>
      <c r="F40" s="667" t="s">
        <v>2571</v>
      </c>
      <c r="G40" s="666" t="s">
        <v>580</v>
      </c>
      <c r="H40" s="666" t="s">
        <v>674</v>
      </c>
      <c r="I40" s="666" t="s">
        <v>675</v>
      </c>
      <c r="J40" s="666" t="s">
        <v>676</v>
      </c>
      <c r="K40" s="666" t="s">
        <v>677</v>
      </c>
      <c r="L40" s="668">
        <v>66.151879380294545</v>
      </c>
      <c r="M40" s="668">
        <v>206</v>
      </c>
      <c r="N40" s="669">
        <v>13627.287152340676</v>
      </c>
    </row>
    <row r="41" spans="1:14" ht="14.4" customHeight="1" x14ac:dyDescent="0.3">
      <c r="A41" s="664" t="s">
        <v>527</v>
      </c>
      <c r="B41" s="665" t="s">
        <v>2566</v>
      </c>
      <c r="C41" s="666" t="s">
        <v>533</v>
      </c>
      <c r="D41" s="667" t="s">
        <v>2567</v>
      </c>
      <c r="E41" s="666" t="s">
        <v>547</v>
      </c>
      <c r="F41" s="667" t="s">
        <v>2571</v>
      </c>
      <c r="G41" s="666" t="s">
        <v>580</v>
      </c>
      <c r="H41" s="666" t="s">
        <v>678</v>
      </c>
      <c r="I41" s="666" t="s">
        <v>679</v>
      </c>
      <c r="J41" s="666" t="s">
        <v>680</v>
      </c>
      <c r="K41" s="666" t="s">
        <v>681</v>
      </c>
      <c r="L41" s="668">
        <v>58.320000000000007</v>
      </c>
      <c r="M41" s="668">
        <v>20</v>
      </c>
      <c r="N41" s="669">
        <v>1166.4000000000001</v>
      </c>
    </row>
    <row r="42" spans="1:14" ht="14.4" customHeight="1" x14ac:dyDescent="0.3">
      <c r="A42" s="664" t="s">
        <v>527</v>
      </c>
      <c r="B42" s="665" t="s">
        <v>2566</v>
      </c>
      <c r="C42" s="666" t="s">
        <v>533</v>
      </c>
      <c r="D42" s="667" t="s">
        <v>2567</v>
      </c>
      <c r="E42" s="666" t="s">
        <v>547</v>
      </c>
      <c r="F42" s="667" t="s">
        <v>2571</v>
      </c>
      <c r="G42" s="666" t="s">
        <v>580</v>
      </c>
      <c r="H42" s="666" t="s">
        <v>682</v>
      </c>
      <c r="I42" s="666" t="s">
        <v>683</v>
      </c>
      <c r="J42" s="666" t="s">
        <v>684</v>
      </c>
      <c r="K42" s="666" t="s">
        <v>685</v>
      </c>
      <c r="L42" s="668">
        <v>62.653877582490743</v>
      </c>
      <c r="M42" s="668">
        <v>31</v>
      </c>
      <c r="N42" s="669">
        <v>1942.2702050572129</v>
      </c>
    </row>
    <row r="43" spans="1:14" ht="14.4" customHeight="1" x14ac:dyDescent="0.3">
      <c r="A43" s="664" t="s">
        <v>527</v>
      </c>
      <c r="B43" s="665" t="s">
        <v>2566</v>
      </c>
      <c r="C43" s="666" t="s">
        <v>533</v>
      </c>
      <c r="D43" s="667" t="s">
        <v>2567</v>
      </c>
      <c r="E43" s="666" t="s">
        <v>547</v>
      </c>
      <c r="F43" s="667" t="s">
        <v>2571</v>
      </c>
      <c r="G43" s="666" t="s">
        <v>580</v>
      </c>
      <c r="H43" s="666" t="s">
        <v>686</v>
      </c>
      <c r="I43" s="666" t="s">
        <v>687</v>
      </c>
      <c r="J43" s="666" t="s">
        <v>688</v>
      </c>
      <c r="K43" s="666" t="s">
        <v>689</v>
      </c>
      <c r="L43" s="668">
        <v>126.85000000000004</v>
      </c>
      <c r="M43" s="668">
        <v>2</v>
      </c>
      <c r="N43" s="669">
        <v>253.70000000000007</v>
      </c>
    </row>
    <row r="44" spans="1:14" ht="14.4" customHeight="1" x14ac:dyDescent="0.3">
      <c r="A44" s="664" t="s">
        <v>527</v>
      </c>
      <c r="B44" s="665" t="s">
        <v>2566</v>
      </c>
      <c r="C44" s="666" t="s">
        <v>533</v>
      </c>
      <c r="D44" s="667" t="s">
        <v>2567</v>
      </c>
      <c r="E44" s="666" t="s">
        <v>547</v>
      </c>
      <c r="F44" s="667" t="s">
        <v>2571</v>
      </c>
      <c r="G44" s="666" t="s">
        <v>580</v>
      </c>
      <c r="H44" s="666" t="s">
        <v>690</v>
      </c>
      <c r="I44" s="666" t="s">
        <v>691</v>
      </c>
      <c r="J44" s="666" t="s">
        <v>692</v>
      </c>
      <c r="K44" s="666" t="s">
        <v>693</v>
      </c>
      <c r="L44" s="668">
        <v>66.720000000000027</v>
      </c>
      <c r="M44" s="668">
        <v>1</v>
      </c>
      <c r="N44" s="669">
        <v>66.720000000000027</v>
      </c>
    </row>
    <row r="45" spans="1:14" ht="14.4" customHeight="1" x14ac:dyDescent="0.3">
      <c r="A45" s="664" t="s">
        <v>527</v>
      </c>
      <c r="B45" s="665" t="s">
        <v>2566</v>
      </c>
      <c r="C45" s="666" t="s">
        <v>533</v>
      </c>
      <c r="D45" s="667" t="s">
        <v>2567</v>
      </c>
      <c r="E45" s="666" t="s">
        <v>547</v>
      </c>
      <c r="F45" s="667" t="s">
        <v>2571</v>
      </c>
      <c r="G45" s="666" t="s">
        <v>580</v>
      </c>
      <c r="H45" s="666" t="s">
        <v>694</v>
      </c>
      <c r="I45" s="666" t="s">
        <v>695</v>
      </c>
      <c r="J45" s="666" t="s">
        <v>696</v>
      </c>
      <c r="K45" s="666" t="s">
        <v>697</v>
      </c>
      <c r="L45" s="668">
        <v>284.28866185167203</v>
      </c>
      <c r="M45" s="668">
        <v>18</v>
      </c>
      <c r="N45" s="669">
        <v>5117.1959133300961</v>
      </c>
    </row>
    <row r="46" spans="1:14" ht="14.4" customHeight="1" x14ac:dyDescent="0.3">
      <c r="A46" s="664" t="s">
        <v>527</v>
      </c>
      <c r="B46" s="665" t="s">
        <v>2566</v>
      </c>
      <c r="C46" s="666" t="s">
        <v>533</v>
      </c>
      <c r="D46" s="667" t="s">
        <v>2567</v>
      </c>
      <c r="E46" s="666" t="s">
        <v>547</v>
      </c>
      <c r="F46" s="667" t="s">
        <v>2571</v>
      </c>
      <c r="G46" s="666" t="s">
        <v>580</v>
      </c>
      <c r="H46" s="666" t="s">
        <v>698</v>
      </c>
      <c r="I46" s="666" t="s">
        <v>699</v>
      </c>
      <c r="J46" s="666" t="s">
        <v>700</v>
      </c>
      <c r="K46" s="666" t="s">
        <v>701</v>
      </c>
      <c r="L46" s="668">
        <v>135.97</v>
      </c>
      <c r="M46" s="668">
        <v>1</v>
      </c>
      <c r="N46" s="669">
        <v>135.97</v>
      </c>
    </row>
    <row r="47" spans="1:14" ht="14.4" customHeight="1" x14ac:dyDescent="0.3">
      <c r="A47" s="664" t="s">
        <v>527</v>
      </c>
      <c r="B47" s="665" t="s">
        <v>2566</v>
      </c>
      <c r="C47" s="666" t="s">
        <v>533</v>
      </c>
      <c r="D47" s="667" t="s">
        <v>2567</v>
      </c>
      <c r="E47" s="666" t="s">
        <v>547</v>
      </c>
      <c r="F47" s="667" t="s">
        <v>2571</v>
      </c>
      <c r="G47" s="666" t="s">
        <v>580</v>
      </c>
      <c r="H47" s="666" t="s">
        <v>702</v>
      </c>
      <c r="I47" s="666" t="s">
        <v>703</v>
      </c>
      <c r="J47" s="666" t="s">
        <v>704</v>
      </c>
      <c r="K47" s="666" t="s">
        <v>705</v>
      </c>
      <c r="L47" s="668">
        <v>80.021666666666661</v>
      </c>
      <c r="M47" s="668">
        <v>6</v>
      </c>
      <c r="N47" s="669">
        <v>480.13</v>
      </c>
    </row>
    <row r="48" spans="1:14" ht="14.4" customHeight="1" x14ac:dyDescent="0.3">
      <c r="A48" s="664" t="s">
        <v>527</v>
      </c>
      <c r="B48" s="665" t="s">
        <v>2566</v>
      </c>
      <c r="C48" s="666" t="s">
        <v>533</v>
      </c>
      <c r="D48" s="667" t="s">
        <v>2567</v>
      </c>
      <c r="E48" s="666" t="s">
        <v>547</v>
      </c>
      <c r="F48" s="667" t="s">
        <v>2571</v>
      </c>
      <c r="G48" s="666" t="s">
        <v>580</v>
      </c>
      <c r="H48" s="666" t="s">
        <v>706</v>
      </c>
      <c r="I48" s="666" t="s">
        <v>707</v>
      </c>
      <c r="J48" s="666" t="s">
        <v>708</v>
      </c>
      <c r="K48" s="666" t="s">
        <v>709</v>
      </c>
      <c r="L48" s="668">
        <v>41.139999999999993</v>
      </c>
      <c r="M48" s="668">
        <v>3</v>
      </c>
      <c r="N48" s="669">
        <v>123.41999999999999</v>
      </c>
    </row>
    <row r="49" spans="1:14" ht="14.4" customHeight="1" x14ac:dyDescent="0.3">
      <c r="A49" s="664" t="s">
        <v>527</v>
      </c>
      <c r="B49" s="665" t="s">
        <v>2566</v>
      </c>
      <c r="C49" s="666" t="s">
        <v>533</v>
      </c>
      <c r="D49" s="667" t="s">
        <v>2567</v>
      </c>
      <c r="E49" s="666" t="s">
        <v>547</v>
      </c>
      <c r="F49" s="667" t="s">
        <v>2571</v>
      </c>
      <c r="G49" s="666" t="s">
        <v>580</v>
      </c>
      <c r="H49" s="666" t="s">
        <v>710</v>
      </c>
      <c r="I49" s="666" t="s">
        <v>711</v>
      </c>
      <c r="J49" s="666" t="s">
        <v>712</v>
      </c>
      <c r="K49" s="666" t="s">
        <v>713</v>
      </c>
      <c r="L49" s="668">
        <v>93.74493917985447</v>
      </c>
      <c r="M49" s="668">
        <v>20</v>
      </c>
      <c r="N49" s="669">
        <v>1874.8987835970895</v>
      </c>
    </row>
    <row r="50" spans="1:14" ht="14.4" customHeight="1" x14ac:dyDescent="0.3">
      <c r="A50" s="664" t="s">
        <v>527</v>
      </c>
      <c r="B50" s="665" t="s">
        <v>2566</v>
      </c>
      <c r="C50" s="666" t="s">
        <v>533</v>
      </c>
      <c r="D50" s="667" t="s">
        <v>2567</v>
      </c>
      <c r="E50" s="666" t="s">
        <v>547</v>
      </c>
      <c r="F50" s="667" t="s">
        <v>2571</v>
      </c>
      <c r="G50" s="666" t="s">
        <v>580</v>
      </c>
      <c r="H50" s="666" t="s">
        <v>714</v>
      </c>
      <c r="I50" s="666" t="s">
        <v>714</v>
      </c>
      <c r="J50" s="666" t="s">
        <v>715</v>
      </c>
      <c r="K50" s="666" t="s">
        <v>716</v>
      </c>
      <c r="L50" s="668">
        <v>36.520268511267012</v>
      </c>
      <c r="M50" s="668">
        <v>216</v>
      </c>
      <c r="N50" s="669">
        <v>7888.3779984336743</v>
      </c>
    </row>
    <row r="51" spans="1:14" ht="14.4" customHeight="1" x14ac:dyDescent="0.3">
      <c r="A51" s="664" t="s">
        <v>527</v>
      </c>
      <c r="B51" s="665" t="s">
        <v>2566</v>
      </c>
      <c r="C51" s="666" t="s">
        <v>533</v>
      </c>
      <c r="D51" s="667" t="s">
        <v>2567</v>
      </c>
      <c r="E51" s="666" t="s">
        <v>547</v>
      </c>
      <c r="F51" s="667" t="s">
        <v>2571</v>
      </c>
      <c r="G51" s="666" t="s">
        <v>580</v>
      </c>
      <c r="H51" s="666" t="s">
        <v>717</v>
      </c>
      <c r="I51" s="666" t="s">
        <v>718</v>
      </c>
      <c r="J51" s="666" t="s">
        <v>719</v>
      </c>
      <c r="K51" s="666" t="s">
        <v>720</v>
      </c>
      <c r="L51" s="668">
        <v>28.60001006373372</v>
      </c>
      <c r="M51" s="668">
        <v>6</v>
      </c>
      <c r="N51" s="669">
        <v>171.60006038240232</v>
      </c>
    </row>
    <row r="52" spans="1:14" ht="14.4" customHeight="1" x14ac:dyDescent="0.3">
      <c r="A52" s="664" t="s">
        <v>527</v>
      </c>
      <c r="B52" s="665" t="s">
        <v>2566</v>
      </c>
      <c r="C52" s="666" t="s">
        <v>533</v>
      </c>
      <c r="D52" s="667" t="s">
        <v>2567</v>
      </c>
      <c r="E52" s="666" t="s">
        <v>547</v>
      </c>
      <c r="F52" s="667" t="s">
        <v>2571</v>
      </c>
      <c r="G52" s="666" t="s">
        <v>580</v>
      </c>
      <c r="H52" s="666" t="s">
        <v>721</v>
      </c>
      <c r="I52" s="666" t="s">
        <v>722</v>
      </c>
      <c r="J52" s="666" t="s">
        <v>723</v>
      </c>
      <c r="K52" s="666" t="s">
        <v>724</v>
      </c>
      <c r="L52" s="668">
        <v>1154.81</v>
      </c>
      <c r="M52" s="668">
        <v>4</v>
      </c>
      <c r="N52" s="669">
        <v>4619.24</v>
      </c>
    </row>
    <row r="53" spans="1:14" ht="14.4" customHeight="1" x14ac:dyDescent="0.3">
      <c r="A53" s="664" t="s">
        <v>527</v>
      </c>
      <c r="B53" s="665" t="s">
        <v>2566</v>
      </c>
      <c r="C53" s="666" t="s">
        <v>533</v>
      </c>
      <c r="D53" s="667" t="s">
        <v>2567</v>
      </c>
      <c r="E53" s="666" t="s">
        <v>547</v>
      </c>
      <c r="F53" s="667" t="s">
        <v>2571</v>
      </c>
      <c r="G53" s="666" t="s">
        <v>580</v>
      </c>
      <c r="H53" s="666" t="s">
        <v>725</v>
      </c>
      <c r="I53" s="666" t="s">
        <v>726</v>
      </c>
      <c r="J53" s="666" t="s">
        <v>727</v>
      </c>
      <c r="K53" s="666" t="s">
        <v>728</v>
      </c>
      <c r="L53" s="668">
        <v>275.35000000000002</v>
      </c>
      <c r="M53" s="668">
        <v>1</v>
      </c>
      <c r="N53" s="669">
        <v>275.35000000000002</v>
      </c>
    </row>
    <row r="54" spans="1:14" ht="14.4" customHeight="1" x14ac:dyDescent="0.3">
      <c r="A54" s="664" t="s">
        <v>527</v>
      </c>
      <c r="B54" s="665" t="s">
        <v>2566</v>
      </c>
      <c r="C54" s="666" t="s">
        <v>533</v>
      </c>
      <c r="D54" s="667" t="s">
        <v>2567</v>
      </c>
      <c r="E54" s="666" t="s">
        <v>547</v>
      </c>
      <c r="F54" s="667" t="s">
        <v>2571</v>
      </c>
      <c r="G54" s="666" t="s">
        <v>580</v>
      </c>
      <c r="H54" s="666" t="s">
        <v>729</v>
      </c>
      <c r="I54" s="666" t="s">
        <v>730</v>
      </c>
      <c r="J54" s="666" t="s">
        <v>672</v>
      </c>
      <c r="K54" s="666" t="s">
        <v>731</v>
      </c>
      <c r="L54" s="668">
        <v>157.70999999999998</v>
      </c>
      <c r="M54" s="668">
        <v>1</v>
      </c>
      <c r="N54" s="669">
        <v>157.70999999999998</v>
      </c>
    </row>
    <row r="55" spans="1:14" ht="14.4" customHeight="1" x14ac:dyDescent="0.3">
      <c r="A55" s="664" t="s">
        <v>527</v>
      </c>
      <c r="B55" s="665" t="s">
        <v>2566</v>
      </c>
      <c r="C55" s="666" t="s">
        <v>533</v>
      </c>
      <c r="D55" s="667" t="s">
        <v>2567</v>
      </c>
      <c r="E55" s="666" t="s">
        <v>547</v>
      </c>
      <c r="F55" s="667" t="s">
        <v>2571</v>
      </c>
      <c r="G55" s="666" t="s">
        <v>580</v>
      </c>
      <c r="H55" s="666" t="s">
        <v>732</v>
      </c>
      <c r="I55" s="666" t="s">
        <v>733</v>
      </c>
      <c r="J55" s="666" t="s">
        <v>734</v>
      </c>
      <c r="K55" s="666" t="s">
        <v>735</v>
      </c>
      <c r="L55" s="668">
        <v>32.26</v>
      </c>
      <c r="M55" s="668">
        <v>4</v>
      </c>
      <c r="N55" s="669">
        <v>129.04</v>
      </c>
    </row>
    <row r="56" spans="1:14" ht="14.4" customHeight="1" x14ac:dyDescent="0.3">
      <c r="A56" s="664" t="s">
        <v>527</v>
      </c>
      <c r="B56" s="665" t="s">
        <v>2566</v>
      </c>
      <c r="C56" s="666" t="s">
        <v>533</v>
      </c>
      <c r="D56" s="667" t="s">
        <v>2567</v>
      </c>
      <c r="E56" s="666" t="s">
        <v>547</v>
      </c>
      <c r="F56" s="667" t="s">
        <v>2571</v>
      </c>
      <c r="G56" s="666" t="s">
        <v>580</v>
      </c>
      <c r="H56" s="666" t="s">
        <v>736</v>
      </c>
      <c r="I56" s="666" t="s">
        <v>737</v>
      </c>
      <c r="J56" s="666" t="s">
        <v>738</v>
      </c>
      <c r="K56" s="666" t="s">
        <v>739</v>
      </c>
      <c r="L56" s="668">
        <v>30.000000000000014</v>
      </c>
      <c r="M56" s="668">
        <v>4</v>
      </c>
      <c r="N56" s="669">
        <v>120.00000000000006</v>
      </c>
    </row>
    <row r="57" spans="1:14" ht="14.4" customHeight="1" x14ac:dyDescent="0.3">
      <c r="A57" s="664" t="s">
        <v>527</v>
      </c>
      <c r="B57" s="665" t="s">
        <v>2566</v>
      </c>
      <c r="C57" s="666" t="s">
        <v>533</v>
      </c>
      <c r="D57" s="667" t="s">
        <v>2567</v>
      </c>
      <c r="E57" s="666" t="s">
        <v>547</v>
      </c>
      <c r="F57" s="667" t="s">
        <v>2571</v>
      </c>
      <c r="G57" s="666" t="s">
        <v>580</v>
      </c>
      <c r="H57" s="666" t="s">
        <v>740</v>
      </c>
      <c r="I57" s="666" t="s">
        <v>741</v>
      </c>
      <c r="J57" s="666" t="s">
        <v>742</v>
      </c>
      <c r="K57" s="666" t="s">
        <v>743</v>
      </c>
      <c r="L57" s="668">
        <v>73.789999999999992</v>
      </c>
      <c r="M57" s="668">
        <v>4</v>
      </c>
      <c r="N57" s="669">
        <v>295.15999999999997</v>
      </c>
    </row>
    <row r="58" spans="1:14" ht="14.4" customHeight="1" x14ac:dyDescent="0.3">
      <c r="A58" s="664" t="s">
        <v>527</v>
      </c>
      <c r="B58" s="665" t="s">
        <v>2566</v>
      </c>
      <c r="C58" s="666" t="s">
        <v>533</v>
      </c>
      <c r="D58" s="667" t="s">
        <v>2567</v>
      </c>
      <c r="E58" s="666" t="s">
        <v>547</v>
      </c>
      <c r="F58" s="667" t="s">
        <v>2571</v>
      </c>
      <c r="G58" s="666" t="s">
        <v>580</v>
      </c>
      <c r="H58" s="666" t="s">
        <v>744</v>
      </c>
      <c r="I58" s="666" t="s">
        <v>745</v>
      </c>
      <c r="J58" s="666" t="s">
        <v>590</v>
      </c>
      <c r="K58" s="666" t="s">
        <v>746</v>
      </c>
      <c r="L58" s="668">
        <v>103.78999999999996</v>
      </c>
      <c r="M58" s="668">
        <v>1</v>
      </c>
      <c r="N58" s="669">
        <v>103.78999999999996</v>
      </c>
    </row>
    <row r="59" spans="1:14" ht="14.4" customHeight="1" x14ac:dyDescent="0.3">
      <c r="A59" s="664" t="s">
        <v>527</v>
      </c>
      <c r="B59" s="665" t="s">
        <v>2566</v>
      </c>
      <c r="C59" s="666" t="s">
        <v>533</v>
      </c>
      <c r="D59" s="667" t="s">
        <v>2567</v>
      </c>
      <c r="E59" s="666" t="s">
        <v>547</v>
      </c>
      <c r="F59" s="667" t="s">
        <v>2571</v>
      </c>
      <c r="G59" s="666" t="s">
        <v>580</v>
      </c>
      <c r="H59" s="666" t="s">
        <v>747</v>
      </c>
      <c r="I59" s="666" t="s">
        <v>748</v>
      </c>
      <c r="J59" s="666" t="s">
        <v>749</v>
      </c>
      <c r="K59" s="666" t="s">
        <v>750</v>
      </c>
      <c r="L59" s="668">
        <v>84.239999999999981</v>
      </c>
      <c r="M59" s="668">
        <v>1</v>
      </c>
      <c r="N59" s="669">
        <v>84.239999999999981</v>
      </c>
    </row>
    <row r="60" spans="1:14" ht="14.4" customHeight="1" x14ac:dyDescent="0.3">
      <c r="A60" s="664" t="s">
        <v>527</v>
      </c>
      <c r="B60" s="665" t="s">
        <v>2566</v>
      </c>
      <c r="C60" s="666" t="s">
        <v>533</v>
      </c>
      <c r="D60" s="667" t="s">
        <v>2567</v>
      </c>
      <c r="E60" s="666" t="s">
        <v>547</v>
      </c>
      <c r="F60" s="667" t="s">
        <v>2571</v>
      </c>
      <c r="G60" s="666" t="s">
        <v>580</v>
      </c>
      <c r="H60" s="666" t="s">
        <v>751</v>
      </c>
      <c r="I60" s="666" t="s">
        <v>752</v>
      </c>
      <c r="J60" s="666" t="s">
        <v>753</v>
      </c>
      <c r="K60" s="666" t="s">
        <v>754</v>
      </c>
      <c r="L60" s="668">
        <v>99.46</v>
      </c>
      <c r="M60" s="668">
        <v>1</v>
      </c>
      <c r="N60" s="669">
        <v>99.46</v>
      </c>
    </row>
    <row r="61" spans="1:14" ht="14.4" customHeight="1" x14ac:dyDescent="0.3">
      <c r="A61" s="664" t="s">
        <v>527</v>
      </c>
      <c r="B61" s="665" t="s">
        <v>2566</v>
      </c>
      <c r="C61" s="666" t="s">
        <v>533</v>
      </c>
      <c r="D61" s="667" t="s">
        <v>2567</v>
      </c>
      <c r="E61" s="666" t="s">
        <v>547</v>
      </c>
      <c r="F61" s="667" t="s">
        <v>2571</v>
      </c>
      <c r="G61" s="666" t="s">
        <v>580</v>
      </c>
      <c r="H61" s="666" t="s">
        <v>755</v>
      </c>
      <c r="I61" s="666" t="s">
        <v>756</v>
      </c>
      <c r="J61" s="666" t="s">
        <v>757</v>
      </c>
      <c r="K61" s="666" t="s">
        <v>758</v>
      </c>
      <c r="L61" s="668">
        <v>247.49714285714285</v>
      </c>
      <c r="M61" s="668">
        <v>14</v>
      </c>
      <c r="N61" s="669">
        <v>3464.96</v>
      </c>
    </row>
    <row r="62" spans="1:14" ht="14.4" customHeight="1" x14ac:dyDescent="0.3">
      <c r="A62" s="664" t="s">
        <v>527</v>
      </c>
      <c r="B62" s="665" t="s">
        <v>2566</v>
      </c>
      <c r="C62" s="666" t="s">
        <v>533</v>
      </c>
      <c r="D62" s="667" t="s">
        <v>2567</v>
      </c>
      <c r="E62" s="666" t="s">
        <v>547</v>
      </c>
      <c r="F62" s="667" t="s">
        <v>2571</v>
      </c>
      <c r="G62" s="666" t="s">
        <v>580</v>
      </c>
      <c r="H62" s="666" t="s">
        <v>759</v>
      </c>
      <c r="I62" s="666" t="s">
        <v>760</v>
      </c>
      <c r="J62" s="666" t="s">
        <v>761</v>
      </c>
      <c r="K62" s="666" t="s">
        <v>758</v>
      </c>
      <c r="L62" s="668">
        <v>216.67999999999998</v>
      </c>
      <c r="M62" s="668">
        <v>3</v>
      </c>
      <c r="N62" s="669">
        <v>650.04</v>
      </c>
    </row>
    <row r="63" spans="1:14" ht="14.4" customHeight="1" x14ac:dyDescent="0.3">
      <c r="A63" s="664" t="s">
        <v>527</v>
      </c>
      <c r="B63" s="665" t="s">
        <v>2566</v>
      </c>
      <c r="C63" s="666" t="s">
        <v>533</v>
      </c>
      <c r="D63" s="667" t="s">
        <v>2567</v>
      </c>
      <c r="E63" s="666" t="s">
        <v>547</v>
      </c>
      <c r="F63" s="667" t="s">
        <v>2571</v>
      </c>
      <c r="G63" s="666" t="s">
        <v>580</v>
      </c>
      <c r="H63" s="666" t="s">
        <v>762</v>
      </c>
      <c r="I63" s="666" t="s">
        <v>763</v>
      </c>
      <c r="J63" s="666" t="s">
        <v>764</v>
      </c>
      <c r="K63" s="666" t="s">
        <v>765</v>
      </c>
      <c r="L63" s="668">
        <v>299.00064203343607</v>
      </c>
      <c r="M63" s="668">
        <v>13</v>
      </c>
      <c r="N63" s="669">
        <v>3887.008346434669</v>
      </c>
    </row>
    <row r="64" spans="1:14" ht="14.4" customHeight="1" x14ac:dyDescent="0.3">
      <c r="A64" s="664" t="s">
        <v>527</v>
      </c>
      <c r="B64" s="665" t="s">
        <v>2566</v>
      </c>
      <c r="C64" s="666" t="s">
        <v>533</v>
      </c>
      <c r="D64" s="667" t="s">
        <v>2567</v>
      </c>
      <c r="E64" s="666" t="s">
        <v>547</v>
      </c>
      <c r="F64" s="667" t="s">
        <v>2571</v>
      </c>
      <c r="G64" s="666" t="s">
        <v>580</v>
      </c>
      <c r="H64" s="666" t="s">
        <v>766</v>
      </c>
      <c r="I64" s="666" t="s">
        <v>767</v>
      </c>
      <c r="J64" s="666" t="s">
        <v>768</v>
      </c>
      <c r="K64" s="666" t="s">
        <v>769</v>
      </c>
      <c r="L64" s="668">
        <v>119.67318436663392</v>
      </c>
      <c r="M64" s="668">
        <v>15</v>
      </c>
      <c r="N64" s="669">
        <v>1795.0977654995088</v>
      </c>
    </row>
    <row r="65" spans="1:14" ht="14.4" customHeight="1" x14ac:dyDescent="0.3">
      <c r="A65" s="664" t="s">
        <v>527</v>
      </c>
      <c r="B65" s="665" t="s">
        <v>2566</v>
      </c>
      <c r="C65" s="666" t="s">
        <v>533</v>
      </c>
      <c r="D65" s="667" t="s">
        <v>2567</v>
      </c>
      <c r="E65" s="666" t="s">
        <v>547</v>
      </c>
      <c r="F65" s="667" t="s">
        <v>2571</v>
      </c>
      <c r="G65" s="666" t="s">
        <v>580</v>
      </c>
      <c r="H65" s="666" t="s">
        <v>770</v>
      </c>
      <c r="I65" s="666" t="s">
        <v>771</v>
      </c>
      <c r="J65" s="666" t="s">
        <v>684</v>
      </c>
      <c r="K65" s="666" t="s">
        <v>772</v>
      </c>
      <c r="L65" s="668">
        <v>45.536193076169333</v>
      </c>
      <c r="M65" s="668">
        <v>153</v>
      </c>
      <c r="N65" s="669">
        <v>6967.0375406539079</v>
      </c>
    </row>
    <row r="66" spans="1:14" ht="14.4" customHeight="1" x14ac:dyDescent="0.3">
      <c r="A66" s="664" t="s">
        <v>527</v>
      </c>
      <c r="B66" s="665" t="s">
        <v>2566</v>
      </c>
      <c r="C66" s="666" t="s">
        <v>533</v>
      </c>
      <c r="D66" s="667" t="s">
        <v>2567</v>
      </c>
      <c r="E66" s="666" t="s">
        <v>547</v>
      </c>
      <c r="F66" s="667" t="s">
        <v>2571</v>
      </c>
      <c r="G66" s="666" t="s">
        <v>580</v>
      </c>
      <c r="H66" s="666" t="s">
        <v>773</v>
      </c>
      <c r="I66" s="666" t="s">
        <v>774</v>
      </c>
      <c r="J66" s="666" t="s">
        <v>775</v>
      </c>
      <c r="K66" s="666" t="s">
        <v>776</v>
      </c>
      <c r="L66" s="668">
        <v>117.90999999999993</v>
      </c>
      <c r="M66" s="668">
        <v>1</v>
      </c>
      <c r="N66" s="669">
        <v>117.90999999999993</v>
      </c>
    </row>
    <row r="67" spans="1:14" ht="14.4" customHeight="1" x14ac:dyDescent="0.3">
      <c r="A67" s="664" t="s">
        <v>527</v>
      </c>
      <c r="B67" s="665" t="s">
        <v>2566</v>
      </c>
      <c r="C67" s="666" t="s">
        <v>533</v>
      </c>
      <c r="D67" s="667" t="s">
        <v>2567</v>
      </c>
      <c r="E67" s="666" t="s">
        <v>547</v>
      </c>
      <c r="F67" s="667" t="s">
        <v>2571</v>
      </c>
      <c r="G67" s="666" t="s">
        <v>580</v>
      </c>
      <c r="H67" s="666" t="s">
        <v>777</v>
      </c>
      <c r="I67" s="666" t="s">
        <v>778</v>
      </c>
      <c r="J67" s="666" t="s">
        <v>779</v>
      </c>
      <c r="K67" s="666" t="s">
        <v>780</v>
      </c>
      <c r="L67" s="668">
        <v>88.190243878245667</v>
      </c>
      <c r="M67" s="668">
        <v>2</v>
      </c>
      <c r="N67" s="669">
        <v>176.38048775649133</v>
      </c>
    </row>
    <row r="68" spans="1:14" ht="14.4" customHeight="1" x14ac:dyDescent="0.3">
      <c r="A68" s="664" t="s">
        <v>527</v>
      </c>
      <c r="B68" s="665" t="s">
        <v>2566</v>
      </c>
      <c r="C68" s="666" t="s">
        <v>533</v>
      </c>
      <c r="D68" s="667" t="s">
        <v>2567</v>
      </c>
      <c r="E68" s="666" t="s">
        <v>547</v>
      </c>
      <c r="F68" s="667" t="s">
        <v>2571</v>
      </c>
      <c r="G68" s="666" t="s">
        <v>580</v>
      </c>
      <c r="H68" s="666" t="s">
        <v>781</v>
      </c>
      <c r="I68" s="666" t="s">
        <v>782</v>
      </c>
      <c r="J68" s="666" t="s">
        <v>779</v>
      </c>
      <c r="K68" s="666" t="s">
        <v>639</v>
      </c>
      <c r="L68" s="668">
        <v>192.24000000000007</v>
      </c>
      <c r="M68" s="668">
        <v>2</v>
      </c>
      <c r="N68" s="669">
        <v>384.48000000000013</v>
      </c>
    </row>
    <row r="69" spans="1:14" ht="14.4" customHeight="1" x14ac:dyDescent="0.3">
      <c r="A69" s="664" t="s">
        <v>527</v>
      </c>
      <c r="B69" s="665" t="s">
        <v>2566</v>
      </c>
      <c r="C69" s="666" t="s">
        <v>533</v>
      </c>
      <c r="D69" s="667" t="s">
        <v>2567</v>
      </c>
      <c r="E69" s="666" t="s">
        <v>547</v>
      </c>
      <c r="F69" s="667" t="s">
        <v>2571</v>
      </c>
      <c r="G69" s="666" t="s">
        <v>580</v>
      </c>
      <c r="H69" s="666" t="s">
        <v>783</v>
      </c>
      <c r="I69" s="666" t="s">
        <v>784</v>
      </c>
      <c r="J69" s="666" t="s">
        <v>785</v>
      </c>
      <c r="K69" s="666" t="s">
        <v>786</v>
      </c>
      <c r="L69" s="668">
        <v>61.859542474668672</v>
      </c>
      <c r="M69" s="668">
        <v>10</v>
      </c>
      <c r="N69" s="669">
        <v>618.59542474668672</v>
      </c>
    </row>
    <row r="70" spans="1:14" ht="14.4" customHeight="1" x14ac:dyDescent="0.3">
      <c r="A70" s="664" t="s">
        <v>527</v>
      </c>
      <c r="B70" s="665" t="s">
        <v>2566</v>
      </c>
      <c r="C70" s="666" t="s">
        <v>533</v>
      </c>
      <c r="D70" s="667" t="s">
        <v>2567</v>
      </c>
      <c r="E70" s="666" t="s">
        <v>547</v>
      </c>
      <c r="F70" s="667" t="s">
        <v>2571</v>
      </c>
      <c r="G70" s="666" t="s">
        <v>580</v>
      </c>
      <c r="H70" s="666" t="s">
        <v>787</v>
      </c>
      <c r="I70" s="666" t="s">
        <v>788</v>
      </c>
      <c r="J70" s="666" t="s">
        <v>789</v>
      </c>
      <c r="K70" s="666" t="s">
        <v>790</v>
      </c>
      <c r="L70" s="668">
        <v>73.66</v>
      </c>
      <c r="M70" s="668">
        <v>2</v>
      </c>
      <c r="N70" s="669">
        <v>147.32</v>
      </c>
    </row>
    <row r="71" spans="1:14" ht="14.4" customHeight="1" x14ac:dyDescent="0.3">
      <c r="A71" s="664" t="s">
        <v>527</v>
      </c>
      <c r="B71" s="665" t="s">
        <v>2566</v>
      </c>
      <c r="C71" s="666" t="s">
        <v>533</v>
      </c>
      <c r="D71" s="667" t="s">
        <v>2567</v>
      </c>
      <c r="E71" s="666" t="s">
        <v>547</v>
      </c>
      <c r="F71" s="667" t="s">
        <v>2571</v>
      </c>
      <c r="G71" s="666" t="s">
        <v>580</v>
      </c>
      <c r="H71" s="666" t="s">
        <v>791</v>
      </c>
      <c r="I71" s="666" t="s">
        <v>792</v>
      </c>
      <c r="J71" s="666" t="s">
        <v>793</v>
      </c>
      <c r="K71" s="666" t="s">
        <v>794</v>
      </c>
      <c r="L71" s="668">
        <v>66.779999999999987</v>
      </c>
      <c r="M71" s="668">
        <v>1</v>
      </c>
      <c r="N71" s="669">
        <v>66.779999999999987</v>
      </c>
    </row>
    <row r="72" spans="1:14" ht="14.4" customHeight="1" x14ac:dyDescent="0.3">
      <c r="A72" s="664" t="s">
        <v>527</v>
      </c>
      <c r="B72" s="665" t="s">
        <v>2566</v>
      </c>
      <c r="C72" s="666" t="s">
        <v>533</v>
      </c>
      <c r="D72" s="667" t="s">
        <v>2567</v>
      </c>
      <c r="E72" s="666" t="s">
        <v>547</v>
      </c>
      <c r="F72" s="667" t="s">
        <v>2571</v>
      </c>
      <c r="G72" s="666" t="s">
        <v>580</v>
      </c>
      <c r="H72" s="666" t="s">
        <v>795</v>
      </c>
      <c r="I72" s="666" t="s">
        <v>796</v>
      </c>
      <c r="J72" s="666" t="s">
        <v>797</v>
      </c>
      <c r="K72" s="666" t="s">
        <v>798</v>
      </c>
      <c r="L72" s="668">
        <v>95.770135593684273</v>
      </c>
      <c r="M72" s="668">
        <v>1</v>
      </c>
      <c r="N72" s="669">
        <v>95.770135593684273</v>
      </c>
    </row>
    <row r="73" spans="1:14" ht="14.4" customHeight="1" x14ac:dyDescent="0.3">
      <c r="A73" s="664" t="s">
        <v>527</v>
      </c>
      <c r="B73" s="665" t="s">
        <v>2566</v>
      </c>
      <c r="C73" s="666" t="s">
        <v>533</v>
      </c>
      <c r="D73" s="667" t="s">
        <v>2567</v>
      </c>
      <c r="E73" s="666" t="s">
        <v>547</v>
      </c>
      <c r="F73" s="667" t="s">
        <v>2571</v>
      </c>
      <c r="G73" s="666" t="s">
        <v>580</v>
      </c>
      <c r="H73" s="666" t="s">
        <v>799</v>
      </c>
      <c r="I73" s="666" t="s">
        <v>800</v>
      </c>
      <c r="J73" s="666" t="s">
        <v>801</v>
      </c>
      <c r="K73" s="666"/>
      <c r="L73" s="668">
        <v>203.83</v>
      </c>
      <c r="M73" s="668">
        <v>3</v>
      </c>
      <c r="N73" s="669">
        <v>611.49</v>
      </c>
    </row>
    <row r="74" spans="1:14" ht="14.4" customHeight="1" x14ac:dyDescent="0.3">
      <c r="A74" s="664" t="s">
        <v>527</v>
      </c>
      <c r="B74" s="665" t="s">
        <v>2566</v>
      </c>
      <c r="C74" s="666" t="s">
        <v>533</v>
      </c>
      <c r="D74" s="667" t="s">
        <v>2567</v>
      </c>
      <c r="E74" s="666" t="s">
        <v>547</v>
      </c>
      <c r="F74" s="667" t="s">
        <v>2571</v>
      </c>
      <c r="G74" s="666" t="s">
        <v>580</v>
      </c>
      <c r="H74" s="666" t="s">
        <v>802</v>
      </c>
      <c r="I74" s="666" t="s">
        <v>803</v>
      </c>
      <c r="J74" s="666" t="s">
        <v>804</v>
      </c>
      <c r="K74" s="666" t="s">
        <v>805</v>
      </c>
      <c r="L74" s="668">
        <v>157.35</v>
      </c>
      <c r="M74" s="668">
        <v>3</v>
      </c>
      <c r="N74" s="669">
        <v>472.05</v>
      </c>
    </row>
    <row r="75" spans="1:14" ht="14.4" customHeight="1" x14ac:dyDescent="0.3">
      <c r="A75" s="664" t="s">
        <v>527</v>
      </c>
      <c r="B75" s="665" t="s">
        <v>2566</v>
      </c>
      <c r="C75" s="666" t="s">
        <v>533</v>
      </c>
      <c r="D75" s="667" t="s">
        <v>2567</v>
      </c>
      <c r="E75" s="666" t="s">
        <v>547</v>
      </c>
      <c r="F75" s="667" t="s">
        <v>2571</v>
      </c>
      <c r="G75" s="666" t="s">
        <v>580</v>
      </c>
      <c r="H75" s="666" t="s">
        <v>806</v>
      </c>
      <c r="I75" s="666" t="s">
        <v>807</v>
      </c>
      <c r="J75" s="666" t="s">
        <v>808</v>
      </c>
      <c r="K75" s="666" t="s">
        <v>809</v>
      </c>
      <c r="L75" s="668">
        <v>21.119999999999997</v>
      </c>
      <c r="M75" s="668">
        <v>2</v>
      </c>
      <c r="N75" s="669">
        <v>42.239999999999995</v>
      </c>
    </row>
    <row r="76" spans="1:14" ht="14.4" customHeight="1" x14ac:dyDescent="0.3">
      <c r="A76" s="664" t="s">
        <v>527</v>
      </c>
      <c r="B76" s="665" t="s">
        <v>2566</v>
      </c>
      <c r="C76" s="666" t="s">
        <v>533</v>
      </c>
      <c r="D76" s="667" t="s">
        <v>2567</v>
      </c>
      <c r="E76" s="666" t="s">
        <v>547</v>
      </c>
      <c r="F76" s="667" t="s">
        <v>2571</v>
      </c>
      <c r="G76" s="666" t="s">
        <v>580</v>
      </c>
      <c r="H76" s="666" t="s">
        <v>810</v>
      </c>
      <c r="I76" s="666" t="s">
        <v>811</v>
      </c>
      <c r="J76" s="666" t="s">
        <v>808</v>
      </c>
      <c r="K76" s="666" t="s">
        <v>812</v>
      </c>
      <c r="L76" s="668">
        <v>58.929338174989574</v>
      </c>
      <c r="M76" s="668">
        <v>4</v>
      </c>
      <c r="N76" s="669">
        <v>235.7173526999583</v>
      </c>
    </row>
    <row r="77" spans="1:14" ht="14.4" customHeight="1" x14ac:dyDescent="0.3">
      <c r="A77" s="664" t="s">
        <v>527</v>
      </c>
      <c r="B77" s="665" t="s">
        <v>2566</v>
      </c>
      <c r="C77" s="666" t="s">
        <v>533</v>
      </c>
      <c r="D77" s="667" t="s">
        <v>2567</v>
      </c>
      <c r="E77" s="666" t="s">
        <v>547</v>
      </c>
      <c r="F77" s="667" t="s">
        <v>2571</v>
      </c>
      <c r="G77" s="666" t="s">
        <v>580</v>
      </c>
      <c r="H77" s="666" t="s">
        <v>813</v>
      </c>
      <c r="I77" s="666" t="s">
        <v>814</v>
      </c>
      <c r="J77" s="666" t="s">
        <v>815</v>
      </c>
      <c r="K77" s="666" t="s">
        <v>816</v>
      </c>
      <c r="L77" s="668">
        <v>229.56000000000006</v>
      </c>
      <c r="M77" s="668">
        <v>1</v>
      </c>
      <c r="N77" s="669">
        <v>229.56000000000006</v>
      </c>
    </row>
    <row r="78" spans="1:14" ht="14.4" customHeight="1" x14ac:dyDescent="0.3">
      <c r="A78" s="664" t="s">
        <v>527</v>
      </c>
      <c r="B78" s="665" t="s">
        <v>2566</v>
      </c>
      <c r="C78" s="666" t="s">
        <v>533</v>
      </c>
      <c r="D78" s="667" t="s">
        <v>2567</v>
      </c>
      <c r="E78" s="666" t="s">
        <v>547</v>
      </c>
      <c r="F78" s="667" t="s">
        <v>2571</v>
      </c>
      <c r="G78" s="666" t="s">
        <v>580</v>
      </c>
      <c r="H78" s="666" t="s">
        <v>817</v>
      </c>
      <c r="I78" s="666" t="s">
        <v>818</v>
      </c>
      <c r="J78" s="666" t="s">
        <v>819</v>
      </c>
      <c r="K78" s="666" t="s">
        <v>820</v>
      </c>
      <c r="L78" s="668">
        <v>74.55747952437153</v>
      </c>
      <c r="M78" s="668">
        <v>8</v>
      </c>
      <c r="N78" s="669">
        <v>596.45983619497224</v>
      </c>
    </row>
    <row r="79" spans="1:14" ht="14.4" customHeight="1" x14ac:dyDescent="0.3">
      <c r="A79" s="664" t="s">
        <v>527</v>
      </c>
      <c r="B79" s="665" t="s">
        <v>2566</v>
      </c>
      <c r="C79" s="666" t="s">
        <v>533</v>
      </c>
      <c r="D79" s="667" t="s">
        <v>2567</v>
      </c>
      <c r="E79" s="666" t="s">
        <v>547</v>
      </c>
      <c r="F79" s="667" t="s">
        <v>2571</v>
      </c>
      <c r="G79" s="666" t="s">
        <v>580</v>
      </c>
      <c r="H79" s="666" t="s">
        <v>821</v>
      </c>
      <c r="I79" s="666" t="s">
        <v>822</v>
      </c>
      <c r="J79" s="666" t="s">
        <v>823</v>
      </c>
      <c r="K79" s="666" t="s">
        <v>824</v>
      </c>
      <c r="L79" s="668">
        <v>188.93498000592891</v>
      </c>
      <c r="M79" s="668">
        <v>12</v>
      </c>
      <c r="N79" s="669">
        <v>2267.219760071147</v>
      </c>
    </row>
    <row r="80" spans="1:14" ht="14.4" customHeight="1" x14ac:dyDescent="0.3">
      <c r="A80" s="664" t="s">
        <v>527</v>
      </c>
      <c r="B80" s="665" t="s">
        <v>2566</v>
      </c>
      <c r="C80" s="666" t="s">
        <v>533</v>
      </c>
      <c r="D80" s="667" t="s">
        <v>2567</v>
      </c>
      <c r="E80" s="666" t="s">
        <v>547</v>
      </c>
      <c r="F80" s="667" t="s">
        <v>2571</v>
      </c>
      <c r="G80" s="666" t="s">
        <v>580</v>
      </c>
      <c r="H80" s="666" t="s">
        <v>825</v>
      </c>
      <c r="I80" s="666" t="s">
        <v>826</v>
      </c>
      <c r="J80" s="666" t="s">
        <v>827</v>
      </c>
      <c r="K80" s="666" t="s">
        <v>828</v>
      </c>
      <c r="L80" s="668">
        <v>117.40999763554495</v>
      </c>
      <c r="M80" s="668">
        <v>2</v>
      </c>
      <c r="N80" s="669">
        <v>234.81999527108991</v>
      </c>
    </row>
    <row r="81" spans="1:14" ht="14.4" customHeight="1" x14ac:dyDescent="0.3">
      <c r="A81" s="664" t="s">
        <v>527</v>
      </c>
      <c r="B81" s="665" t="s">
        <v>2566</v>
      </c>
      <c r="C81" s="666" t="s">
        <v>533</v>
      </c>
      <c r="D81" s="667" t="s">
        <v>2567</v>
      </c>
      <c r="E81" s="666" t="s">
        <v>547</v>
      </c>
      <c r="F81" s="667" t="s">
        <v>2571</v>
      </c>
      <c r="G81" s="666" t="s">
        <v>580</v>
      </c>
      <c r="H81" s="666" t="s">
        <v>829</v>
      </c>
      <c r="I81" s="666" t="s">
        <v>829</v>
      </c>
      <c r="J81" s="666" t="s">
        <v>830</v>
      </c>
      <c r="K81" s="666" t="s">
        <v>831</v>
      </c>
      <c r="L81" s="668">
        <v>90.019996374274015</v>
      </c>
      <c r="M81" s="668">
        <v>1</v>
      </c>
      <c r="N81" s="669">
        <v>90.019996374274015</v>
      </c>
    </row>
    <row r="82" spans="1:14" ht="14.4" customHeight="1" x14ac:dyDescent="0.3">
      <c r="A82" s="664" t="s">
        <v>527</v>
      </c>
      <c r="B82" s="665" t="s">
        <v>2566</v>
      </c>
      <c r="C82" s="666" t="s">
        <v>533</v>
      </c>
      <c r="D82" s="667" t="s">
        <v>2567</v>
      </c>
      <c r="E82" s="666" t="s">
        <v>547</v>
      </c>
      <c r="F82" s="667" t="s">
        <v>2571</v>
      </c>
      <c r="G82" s="666" t="s">
        <v>580</v>
      </c>
      <c r="H82" s="666" t="s">
        <v>832</v>
      </c>
      <c r="I82" s="666" t="s">
        <v>833</v>
      </c>
      <c r="J82" s="666" t="s">
        <v>834</v>
      </c>
      <c r="K82" s="666" t="s">
        <v>835</v>
      </c>
      <c r="L82" s="668">
        <v>71.14</v>
      </c>
      <c r="M82" s="668">
        <v>1</v>
      </c>
      <c r="N82" s="669">
        <v>71.14</v>
      </c>
    </row>
    <row r="83" spans="1:14" ht="14.4" customHeight="1" x14ac:dyDescent="0.3">
      <c r="A83" s="664" t="s">
        <v>527</v>
      </c>
      <c r="B83" s="665" t="s">
        <v>2566</v>
      </c>
      <c r="C83" s="666" t="s">
        <v>533</v>
      </c>
      <c r="D83" s="667" t="s">
        <v>2567</v>
      </c>
      <c r="E83" s="666" t="s">
        <v>547</v>
      </c>
      <c r="F83" s="667" t="s">
        <v>2571</v>
      </c>
      <c r="G83" s="666" t="s">
        <v>580</v>
      </c>
      <c r="H83" s="666" t="s">
        <v>836</v>
      </c>
      <c r="I83" s="666" t="s">
        <v>837</v>
      </c>
      <c r="J83" s="666" t="s">
        <v>838</v>
      </c>
      <c r="K83" s="666" t="s">
        <v>839</v>
      </c>
      <c r="L83" s="668">
        <v>61.962586327444242</v>
      </c>
      <c r="M83" s="668">
        <v>1</v>
      </c>
      <c r="N83" s="669">
        <v>61.962586327444242</v>
      </c>
    </row>
    <row r="84" spans="1:14" ht="14.4" customHeight="1" x14ac:dyDescent="0.3">
      <c r="A84" s="664" t="s">
        <v>527</v>
      </c>
      <c r="B84" s="665" t="s">
        <v>2566</v>
      </c>
      <c r="C84" s="666" t="s">
        <v>533</v>
      </c>
      <c r="D84" s="667" t="s">
        <v>2567</v>
      </c>
      <c r="E84" s="666" t="s">
        <v>547</v>
      </c>
      <c r="F84" s="667" t="s">
        <v>2571</v>
      </c>
      <c r="G84" s="666" t="s">
        <v>580</v>
      </c>
      <c r="H84" s="666" t="s">
        <v>840</v>
      </c>
      <c r="I84" s="666" t="s">
        <v>841</v>
      </c>
      <c r="J84" s="666" t="s">
        <v>842</v>
      </c>
      <c r="K84" s="666" t="s">
        <v>843</v>
      </c>
      <c r="L84" s="668">
        <v>163.19</v>
      </c>
      <c r="M84" s="668">
        <v>1</v>
      </c>
      <c r="N84" s="669">
        <v>163.19</v>
      </c>
    </row>
    <row r="85" spans="1:14" ht="14.4" customHeight="1" x14ac:dyDescent="0.3">
      <c r="A85" s="664" t="s">
        <v>527</v>
      </c>
      <c r="B85" s="665" t="s">
        <v>2566</v>
      </c>
      <c r="C85" s="666" t="s">
        <v>533</v>
      </c>
      <c r="D85" s="667" t="s">
        <v>2567</v>
      </c>
      <c r="E85" s="666" t="s">
        <v>547</v>
      </c>
      <c r="F85" s="667" t="s">
        <v>2571</v>
      </c>
      <c r="G85" s="666" t="s">
        <v>580</v>
      </c>
      <c r="H85" s="666" t="s">
        <v>844</v>
      </c>
      <c r="I85" s="666" t="s">
        <v>845</v>
      </c>
      <c r="J85" s="666" t="s">
        <v>846</v>
      </c>
      <c r="K85" s="666" t="s">
        <v>847</v>
      </c>
      <c r="L85" s="668">
        <v>60.670000000000016</v>
      </c>
      <c r="M85" s="668">
        <v>3</v>
      </c>
      <c r="N85" s="669">
        <v>182.01000000000005</v>
      </c>
    </row>
    <row r="86" spans="1:14" ht="14.4" customHeight="1" x14ac:dyDescent="0.3">
      <c r="A86" s="664" t="s">
        <v>527</v>
      </c>
      <c r="B86" s="665" t="s">
        <v>2566</v>
      </c>
      <c r="C86" s="666" t="s">
        <v>533</v>
      </c>
      <c r="D86" s="667" t="s">
        <v>2567</v>
      </c>
      <c r="E86" s="666" t="s">
        <v>547</v>
      </c>
      <c r="F86" s="667" t="s">
        <v>2571</v>
      </c>
      <c r="G86" s="666" t="s">
        <v>580</v>
      </c>
      <c r="H86" s="666" t="s">
        <v>848</v>
      </c>
      <c r="I86" s="666" t="s">
        <v>849</v>
      </c>
      <c r="J86" s="666" t="s">
        <v>850</v>
      </c>
      <c r="K86" s="666" t="s">
        <v>851</v>
      </c>
      <c r="L86" s="668">
        <v>126.35999999999996</v>
      </c>
      <c r="M86" s="668">
        <v>3</v>
      </c>
      <c r="N86" s="669">
        <v>379.07999999999987</v>
      </c>
    </row>
    <row r="87" spans="1:14" ht="14.4" customHeight="1" x14ac:dyDescent="0.3">
      <c r="A87" s="664" t="s">
        <v>527</v>
      </c>
      <c r="B87" s="665" t="s">
        <v>2566</v>
      </c>
      <c r="C87" s="666" t="s">
        <v>533</v>
      </c>
      <c r="D87" s="667" t="s">
        <v>2567</v>
      </c>
      <c r="E87" s="666" t="s">
        <v>547</v>
      </c>
      <c r="F87" s="667" t="s">
        <v>2571</v>
      </c>
      <c r="G87" s="666" t="s">
        <v>580</v>
      </c>
      <c r="H87" s="666" t="s">
        <v>852</v>
      </c>
      <c r="I87" s="666" t="s">
        <v>853</v>
      </c>
      <c r="J87" s="666" t="s">
        <v>854</v>
      </c>
      <c r="K87" s="666" t="s">
        <v>855</v>
      </c>
      <c r="L87" s="668">
        <v>142.05895246496678</v>
      </c>
      <c r="M87" s="668">
        <v>9</v>
      </c>
      <c r="N87" s="669">
        <v>1278.530572184701</v>
      </c>
    </row>
    <row r="88" spans="1:14" ht="14.4" customHeight="1" x14ac:dyDescent="0.3">
      <c r="A88" s="664" t="s">
        <v>527</v>
      </c>
      <c r="B88" s="665" t="s">
        <v>2566</v>
      </c>
      <c r="C88" s="666" t="s">
        <v>533</v>
      </c>
      <c r="D88" s="667" t="s">
        <v>2567</v>
      </c>
      <c r="E88" s="666" t="s">
        <v>547</v>
      </c>
      <c r="F88" s="667" t="s">
        <v>2571</v>
      </c>
      <c r="G88" s="666" t="s">
        <v>580</v>
      </c>
      <c r="H88" s="666" t="s">
        <v>856</v>
      </c>
      <c r="I88" s="666" t="s">
        <v>857</v>
      </c>
      <c r="J88" s="666" t="s">
        <v>858</v>
      </c>
      <c r="K88" s="666" t="s">
        <v>859</v>
      </c>
      <c r="L88" s="668">
        <v>67.780107106847169</v>
      </c>
      <c r="M88" s="668">
        <v>7</v>
      </c>
      <c r="N88" s="669">
        <v>474.46074974793021</v>
      </c>
    </row>
    <row r="89" spans="1:14" ht="14.4" customHeight="1" x14ac:dyDescent="0.3">
      <c r="A89" s="664" t="s">
        <v>527</v>
      </c>
      <c r="B89" s="665" t="s">
        <v>2566</v>
      </c>
      <c r="C89" s="666" t="s">
        <v>533</v>
      </c>
      <c r="D89" s="667" t="s">
        <v>2567</v>
      </c>
      <c r="E89" s="666" t="s">
        <v>547</v>
      </c>
      <c r="F89" s="667" t="s">
        <v>2571</v>
      </c>
      <c r="G89" s="666" t="s">
        <v>580</v>
      </c>
      <c r="H89" s="666" t="s">
        <v>860</v>
      </c>
      <c r="I89" s="666" t="s">
        <v>861</v>
      </c>
      <c r="J89" s="666" t="s">
        <v>862</v>
      </c>
      <c r="K89" s="666" t="s">
        <v>863</v>
      </c>
      <c r="L89" s="668">
        <v>70.039999999999992</v>
      </c>
      <c r="M89" s="668">
        <v>40</v>
      </c>
      <c r="N89" s="669">
        <v>2801.6</v>
      </c>
    </row>
    <row r="90" spans="1:14" ht="14.4" customHeight="1" x14ac:dyDescent="0.3">
      <c r="A90" s="664" t="s">
        <v>527</v>
      </c>
      <c r="B90" s="665" t="s">
        <v>2566</v>
      </c>
      <c r="C90" s="666" t="s">
        <v>533</v>
      </c>
      <c r="D90" s="667" t="s">
        <v>2567</v>
      </c>
      <c r="E90" s="666" t="s">
        <v>547</v>
      </c>
      <c r="F90" s="667" t="s">
        <v>2571</v>
      </c>
      <c r="G90" s="666" t="s">
        <v>580</v>
      </c>
      <c r="H90" s="666" t="s">
        <v>864</v>
      </c>
      <c r="I90" s="666" t="s">
        <v>865</v>
      </c>
      <c r="J90" s="666" t="s">
        <v>866</v>
      </c>
      <c r="K90" s="666" t="s">
        <v>867</v>
      </c>
      <c r="L90" s="668">
        <v>44.43181818181818</v>
      </c>
      <c r="M90" s="668">
        <v>11</v>
      </c>
      <c r="N90" s="669">
        <v>488.74999999999994</v>
      </c>
    </row>
    <row r="91" spans="1:14" ht="14.4" customHeight="1" x14ac:dyDescent="0.3">
      <c r="A91" s="664" t="s">
        <v>527</v>
      </c>
      <c r="B91" s="665" t="s">
        <v>2566</v>
      </c>
      <c r="C91" s="666" t="s">
        <v>533</v>
      </c>
      <c r="D91" s="667" t="s">
        <v>2567</v>
      </c>
      <c r="E91" s="666" t="s">
        <v>547</v>
      </c>
      <c r="F91" s="667" t="s">
        <v>2571</v>
      </c>
      <c r="G91" s="666" t="s">
        <v>580</v>
      </c>
      <c r="H91" s="666" t="s">
        <v>868</v>
      </c>
      <c r="I91" s="666" t="s">
        <v>869</v>
      </c>
      <c r="J91" s="666" t="s">
        <v>870</v>
      </c>
      <c r="K91" s="666" t="s">
        <v>871</v>
      </c>
      <c r="L91" s="668">
        <v>48.680062967057268</v>
      </c>
      <c r="M91" s="668">
        <v>14</v>
      </c>
      <c r="N91" s="669">
        <v>681.52088153880175</v>
      </c>
    </row>
    <row r="92" spans="1:14" ht="14.4" customHeight="1" x14ac:dyDescent="0.3">
      <c r="A92" s="664" t="s">
        <v>527</v>
      </c>
      <c r="B92" s="665" t="s">
        <v>2566</v>
      </c>
      <c r="C92" s="666" t="s">
        <v>533</v>
      </c>
      <c r="D92" s="667" t="s">
        <v>2567</v>
      </c>
      <c r="E92" s="666" t="s">
        <v>547</v>
      </c>
      <c r="F92" s="667" t="s">
        <v>2571</v>
      </c>
      <c r="G92" s="666" t="s">
        <v>580</v>
      </c>
      <c r="H92" s="666" t="s">
        <v>872</v>
      </c>
      <c r="I92" s="666" t="s">
        <v>872</v>
      </c>
      <c r="J92" s="666" t="s">
        <v>692</v>
      </c>
      <c r="K92" s="666" t="s">
        <v>873</v>
      </c>
      <c r="L92" s="668">
        <v>107.95</v>
      </c>
      <c r="M92" s="668">
        <v>6</v>
      </c>
      <c r="N92" s="669">
        <v>647.70000000000005</v>
      </c>
    </row>
    <row r="93" spans="1:14" ht="14.4" customHeight="1" x14ac:dyDescent="0.3">
      <c r="A93" s="664" t="s">
        <v>527</v>
      </c>
      <c r="B93" s="665" t="s">
        <v>2566</v>
      </c>
      <c r="C93" s="666" t="s">
        <v>533</v>
      </c>
      <c r="D93" s="667" t="s">
        <v>2567</v>
      </c>
      <c r="E93" s="666" t="s">
        <v>547</v>
      </c>
      <c r="F93" s="667" t="s">
        <v>2571</v>
      </c>
      <c r="G93" s="666" t="s">
        <v>580</v>
      </c>
      <c r="H93" s="666" t="s">
        <v>874</v>
      </c>
      <c r="I93" s="666" t="s">
        <v>875</v>
      </c>
      <c r="J93" s="666" t="s">
        <v>876</v>
      </c>
      <c r="K93" s="666" t="s">
        <v>877</v>
      </c>
      <c r="L93" s="668">
        <v>45.844999594648002</v>
      </c>
      <c r="M93" s="668">
        <v>4</v>
      </c>
      <c r="N93" s="669">
        <v>183.37999837859201</v>
      </c>
    </row>
    <row r="94" spans="1:14" ht="14.4" customHeight="1" x14ac:dyDescent="0.3">
      <c r="A94" s="664" t="s">
        <v>527</v>
      </c>
      <c r="B94" s="665" t="s">
        <v>2566</v>
      </c>
      <c r="C94" s="666" t="s">
        <v>533</v>
      </c>
      <c r="D94" s="667" t="s">
        <v>2567</v>
      </c>
      <c r="E94" s="666" t="s">
        <v>547</v>
      </c>
      <c r="F94" s="667" t="s">
        <v>2571</v>
      </c>
      <c r="G94" s="666" t="s">
        <v>580</v>
      </c>
      <c r="H94" s="666" t="s">
        <v>878</v>
      </c>
      <c r="I94" s="666" t="s">
        <v>879</v>
      </c>
      <c r="J94" s="666" t="s">
        <v>876</v>
      </c>
      <c r="K94" s="666" t="s">
        <v>880</v>
      </c>
      <c r="L94" s="668">
        <v>210.02039468090783</v>
      </c>
      <c r="M94" s="668">
        <v>4</v>
      </c>
      <c r="N94" s="669">
        <v>840.08157872363131</v>
      </c>
    </row>
    <row r="95" spans="1:14" ht="14.4" customHeight="1" x14ac:dyDescent="0.3">
      <c r="A95" s="664" t="s">
        <v>527</v>
      </c>
      <c r="B95" s="665" t="s">
        <v>2566</v>
      </c>
      <c r="C95" s="666" t="s">
        <v>533</v>
      </c>
      <c r="D95" s="667" t="s">
        <v>2567</v>
      </c>
      <c r="E95" s="666" t="s">
        <v>547</v>
      </c>
      <c r="F95" s="667" t="s">
        <v>2571</v>
      </c>
      <c r="G95" s="666" t="s">
        <v>580</v>
      </c>
      <c r="H95" s="666" t="s">
        <v>881</v>
      </c>
      <c r="I95" s="666" t="s">
        <v>882</v>
      </c>
      <c r="J95" s="666" t="s">
        <v>883</v>
      </c>
      <c r="K95" s="666" t="s">
        <v>884</v>
      </c>
      <c r="L95" s="668">
        <v>375.80013006331023</v>
      </c>
      <c r="M95" s="668">
        <v>167</v>
      </c>
      <c r="N95" s="669">
        <v>62758.62172057281</v>
      </c>
    </row>
    <row r="96" spans="1:14" ht="14.4" customHeight="1" x14ac:dyDescent="0.3">
      <c r="A96" s="664" t="s">
        <v>527</v>
      </c>
      <c r="B96" s="665" t="s">
        <v>2566</v>
      </c>
      <c r="C96" s="666" t="s">
        <v>533</v>
      </c>
      <c r="D96" s="667" t="s">
        <v>2567</v>
      </c>
      <c r="E96" s="666" t="s">
        <v>547</v>
      </c>
      <c r="F96" s="667" t="s">
        <v>2571</v>
      </c>
      <c r="G96" s="666" t="s">
        <v>580</v>
      </c>
      <c r="H96" s="666" t="s">
        <v>885</v>
      </c>
      <c r="I96" s="666" t="s">
        <v>886</v>
      </c>
      <c r="J96" s="666" t="s">
        <v>887</v>
      </c>
      <c r="K96" s="666" t="s">
        <v>888</v>
      </c>
      <c r="L96" s="668">
        <v>39.29</v>
      </c>
      <c r="M96" s="668">
        <v>2</v>
      </c>
      <c r="N96" s="669">
        <v>78.58</v>
      </c>
    </row>
    <row r="97" spans="1:14" ht="14.4" customHeight="1" x14ac:dyDescent="0.3">
      <c r="A97" s="664" t="s">
        <v>527</v>
      </c>
      <c r="B97" s="665" t="s">
        <v>2566</v>
      </c>
      <c r="C97" s="666" t="s">
        <v>533</v>
      </c>
      <c r="D97" s="667" t="s">
        <v>2567</v>
      </c>
      <c r="E97" s="666" t="s">
        <v>547</v>
      </c>
      <c r="F97" s="667" t="s">
        <v>2571</v>
      </c>
      <c r="G97" s="666" t="s">
        <v>580</v>
      </c>
      <c r="H97" s="666" t="s">
        <v>889</v>
      </c>
      <c r="I97" s="666" t="s">
        <v>890</v>
      </c>
      <c r="J97" s="666" t="s">
        <v>891</v>
      </c>
      <c r="K97" s="666" t="s">
        <v>892</v>
      </c>
      <c r="L97" s="668">
        <v>48.86</v>
      </c>
      <c r="M97" s="668">
        <v>1</v>
      </c>
      <c r="N97" s="669">
        <v>48.86</v>
      </c>
    </row>
    <row r="98" spans="1:14" ht="14.4" customHeight="1" x14ac:dyDescent="0.3">
      <c r="A98" s="664" t="s">
        <v>527</v>
      </c>
      <c r="B98" s="665" t="s">
        <v>2566</v>
      </c>
      <c r="C98" s="666" t="s">
        <v>533</v>
      </c>
      <c r="D98" s="667" t="s">
        <v>2567</v>
      </c>
      <c r="E98" s="666" t="s">
        <v>547</v>
      </c>
      <c r="F98" s="667" t="s">
        <v>2571</v>
      </c>
      <c r="G98" s="666" t="s">
        <v>580</v>
      </c>
      <c r="H98" s="666" t="s">
        <v>893</v>
      </c>
      <c r="I98" s="666" t="s">
        <v>894</v>
      </c>
      <c r="J98" s="666" t="s">
        <v>895</v>
      </c>
      <c r="K98" s="666" t="s">
        <v>896</v>
      </c>
      <c r="L98" s="668">
        <v>514.63999798755492</v>
      </c>
      <c r="M98" s="668">
        <v>11</v>
      </c>
      <c r="N98" s="669">
        <v>5661.0399778631036</v>
      </c>
    </row>
    <row r="99" spans="1:14" ht="14.4" customHeight="1" x14ac:dyDescent="0.3">
      <c r="A99" s="664" t="s">
        <v>527</v>
      </c>
      <c r="B99" s="665" t="s">
        <v>2566</v>
      </c>
      <c r="C99" s="666" t="s">
        <v>533</v>
      </c>
      <c r="D99" s="667" t="s">
        <v>2567</v>
      </c>
      <c r="E99" s="666" t="s">
        <v>547</v>
      </c>
      <c r="F99" s="667" t="s">
        <v>2571</v>
      </c>
      <c r="G99" s="666" t="s">
        <v>580</v>
      </c>
      <c r="H99" s="666" t="s">
        <v>897</v>
      </c>
      <c r="I99" s="666" t="s">
        <v>898</v>
      </c>
      <c r="J99" s="666" t="s">
        <v>899</v>
      </c>
      <c r="K99" s="666" t="s">
        <v>900</v>
      </c>
      <c r="L99" s="668">
        <v>37.840000000000003</v>
      </c>
      <c r="M99" s="668">
        <v>1</v>
      </c>
      <c r="N99" s="669">
        <v>37.840000000000003</v>
      </c>
    </row>
    <row r="100" spans="1:14" ht="14.4" customHeight="1" x14ac:dyDescent="0.3">
      <c r="A100" s="664" t="s">
        <v>527</v>
      </c>
      <c r="B100" s="665" t="s">
        <v>2566</v>
      </c>
      <c r="C100" s="666" t="s">
        <v>533</v>
      </c>
      <c r="D100" s="667" t="s">
        <v>2567</v>
      </c>
      <c r="E100" s="666" t="s">
        <v>547</v>
      </c>
      <c r="F100" s="667" t="s">
        <v>2571</v>
      </c>
      <c r="G100" s="666" t="s">
        <v>580</v>
      </c>
      <c r="H100" s="666" t="s">
        <v>901</v>
      </c>
      <c r="I100" s="666" t="s">
        <v>902</v>
      </c>
      <c r="J100" s="666" t="s">
        <v>903</v>
      </c>
      <c r="K100" s="666" t="s">
        <v>904</v>
      </c>
      <c r="L100" s="668">
        <v>112.37999999999994</v>
      </c>
      <c r="M100" s="668">
        <v>2</v>
      </c>
      <c r="N100" s="669">
        <v>224.75999999999988</v>
      </c>
    </row>
    <row r="101" spans="1:14" ht="14.4" customHeight="1" x14ac:dyDescent="0.3">
      <c r="A101" s="664" t="s">
        <v>527</v>
      </c>
      <c r="B101" s="665" t="s">
        <v>2566</v>
      </c>
      <c r="C101" s="666" t="s">
        <v>533</v>
      </c>
      <c r="D101" s="667" t="s">
        <v>2567</v>
      </c>
      <c r="E101" s="666" t="s">
        <v>547</v>
      </c>
      <c r="F101" s="667" t="s">
        <v>2571</v>
      </c>
      <c r="G101" s="666" t="s">
        <v>580</v>
      </c>
      <c r="H101" s="666" t="s">
        <v>905</v>
      </c>
      <c r="I101" s="666" t="s">
        <v>906</v>
      </c>
      <c r="J101" s="666" t="s">
        <v>907</v>
      </c>
      <c r="K101" s="666" t="s">
        <v>908</v>
      </c>
      <c r="L101" s="668">
        <v>45.619866733864541</v>
      </c>
      <c r="M101" s="668">
        <v>1</v>
      </c>
      <c r="N101" s="669">
        <v>45.619866733864541</v>
      </c>
    </row>
    <row r="102" spans="1:14" ht="14.4" customHeight="1" x14ac:dyDescent="0.3">
      <c r="A102" s="664" t="s">
        <v>527</v>
      </c>
      <c r="B102" s="665" t="s">
        <v>2566</v>
      </c>
      <c r="C102" s="666" t="s">
        <v>533</v>
      </c>
      <c r="D102" s="667" t="s">
        <v>2567</v>
      </c>
      <c r="E102" s="666" t="s">
        <v>547</v>
      </c>
      <c r="F102" s="667" t="s">
        <v>2571</v>
      </c>
      <c r="G102" s="666" t="s">
        <v>580</v>
      </c>
      <c r="H102" s="666" t="s">
        <v>909</v>
      </c>
      <c r="I102" s="666" t="s">
        <v>910</v>
      </c>
      <c r="J102" s="666" t="s">
        <v>911</v>
      </c>
      <c r="K102" s="666" t="s">
        <v>912</v>
      </c>
      <c r="L102" s="668">
        <v>122.61582818636037</v>
      </c>
      <c r="M102" s="668">
        <v>39</v>
      </c>
      <c r="N102" s="669">
        <v>4782.0172992680546</v>
      </c>
    </row>
    <row r="103" spans="1:14" ht="14.4" customHeight="1" x14ac:dyDescent="0.3">
      <c r="A103" s="664" t="s">
        <v>527</v>
      </c>
      <c r="B103" s="665" t="s">
        <v>2566</v>
      </c>
      <c r="C103" s="666" t="s">
        <v>533</v>
      </c>
      <c r="D103" s="667" t="s">
        <v>2567</v>
      </c>
      <c r="E103" s="666" t="s">
        <v>547</v>
      </c>
      <c r="F103" s="667" t="s">
        <v>2571</v>
      </c>
      <c r="G103" s="666" t="s">
        <v>580</v>
      </c>
      <c r="H103" s="666" t="s">
        <v>913</v>
      </c>
      <c r="I103" s="666" t="s">
        <v>914</v>
      </c>
      <c r="J103" s="666" t="s">
        <v>696</v>
      </c>
      <c r="K103" s="666" t="s">
        <v>915</v>
      </c>
      <c r="L103" s="668">
        <v>159.83999938657587</v>
      </c>
      <c r="M103" s="668">
        <v>55</v>
      </c>
      <c r="N103" s="669">
        <v>8791.1999662616727</v>
      </c>
    </row>
    <row r="104" spans="1:14" ht="14.4" customHeight="1" x14ac:dyDescent="0.3">
      <c r="A104" s="664" t="s">
        <v>527</v>
      </c>
      <c r="B104" s="665" t="s">
        <v>2566</v>
      </c>
      <c r="C104" s="666" t="s">
        <v>533</v>
      </c>
      <c r="D104" s="667" t="s">
        <v>2567</v>
      </c>
      <c r="E104" s="666" t="s">
        <v>547</v>
      </c>
      <c r="F104" s="667" t="s">
        <v>2571</v>
      </c>
      <c r="G104" s="666" t="s">
        <v>580</v>
      </c>
      <c r="H104" s="666" t="s">
        <v>916</v>
      </c>
      <c r="I104" s="666" t="s">
        <v>917</v>
      </c>
      <c r="J104" s="666" t="s">
        <v>918</v>
      </c>
      <c r="K104" s="666" t="s">
        <v>919</v>
      </c>
      <c r="L104" s="668">
        <v>60.460075394212261</v>
      </c>
      <c r="M104" s="668">
        <v>7</v>
      </c>
      <c r="N104" s="669">
        <v>423.22052775948583</v>
      </c>
    </row>
    <row r="105" spans="1:14" ht="14.4" customHeight="1" x14ac:dyDescent="0.3">
      <c r="A105" s="664" t="s">
        <v>527</v>
      </c>
      <c r="B105" s="665" t="s">
        <v>2566</v>
      </c>
      <c r="C105" s="666" t="s">
        <v>533</v>
      </c>
      <c r="D105" s="667" t="s">
        <v>2567</v>
      </c>
      <c r="E105" s="666" t="s">
        <v>547</v>
      </c>
      <c r="F105" s="667" t="s">
        <v>2571</v>
      </c>
      <c r="G105" s="666" t="s">
        <v>580</v>
      </c>
      <c r="H105" s="666" t="s">
        <v>920</v>
      </c>
      <c r="I105" s="666" t="s">
        <v>921</v>
      </c>
      <c r="J105" s="666" t="s">
        <v>922</v>
      </c>
      <c r="K105" s="666" t="s">
        <v>923</v>
      </c>
      <c r="L105" s="668">
        <v>26.279999884436098</v>
      </c>
      <c r="M105" s="668">
        <v>48</v>
      </c>
      <c r="N105" s="669">
        <v>1261.4399944529328</v>
      </c>
    </row>
    <row r="106" spans="1:14" ht="14.4" customHeight="1" x14ac:dyDescent="0.3">
      <c r="A106" s="664" t="s">
        <v>527</v>
      </c>
      <c r="B106" s="665" t="s">
        <v>2566</v>
      </c>
      <c r="C106" s="666" t="s">
        <v>533</v>
      </c>
      <c r="D106" s="667" t="s">
        <v>2567</v>
      </c>
      <c r="E106" s="666" t="s">
        <v>547</v>
      </c>
      <c r="F106" s="667" t="s">
        <v>2571</v>
      </c>
      <c r="G106" s="666" t="s">
        <v>580</v>
      </c>
      <c r="H106" s="666" t="s">
        <v>924</v>
      </c>
      <c r="I106" s="666" t="s">
        <v>925</v>
      </c>
      <c r="J106" s="666" t="s">
        <v>926</v>
      </c>
      <c r="K106" s="666"/>
      <c r="L106" s="668">
        <v>218.19999765356812</v>
      </c>
      <c r="M106" s="668">
        <v>8</v>
      </c>
      <c r="N106" s="669">
        <v>1745.5999812285449</v>
      </c>
    </row>
    <row r="107" spans="1:14" ht="14.4" customHeight="1" x14ac:dyDescent="0.3">
      <c r="A107" s="664" t="s">
        <v>527</v>
      </c>
      <c r="B107" s="665" t="s">
        <v>2566</v>
      </c>
      <c r="C107" s="666" t="s">
        <v>533</v>
      </c>
      <c r="D107" s="667" t="s">
        <v>2567</v>
      </c>
      <c r="E107" s="666" t="s">
        <v>547</v>
      </c>
      <c r="F107" s="667" t="s">
        <v>2571</v>
      </c>
      <c r="G107" s="666" t="s">
        <v>580</v>
      </c>
      <c r="H107" s="666" t="s">
        <v>927</v>
      </c>
      <c r="I107" s="666" t="s">
        <v>925</v>
      </c>
      <c r="J107" s="666" t="s">
        <v>928</v>
      </c>
      <c r="K107" s="666" t="s">
        <v>929</v>
      </c>
      <c r="L107" s="668">
        <v>40.230000000000004</v>
      </c>
      <c r="M107" s="668">
        <v>1</v>
      </c>
      <c r="N107" s="669">
        <v>40.230000000000004</v>
      </c>
    </row>
    <row r="108" spans="1:14" ht="14.4" customHeight="1" x14ac:dyDescent="0.3">
      <c r="A108" s="664" t="s">
        <v>527</v>
      </c>
      <c r="B108" s="665" t="s">
        <v>2566</v>
      </c>
      <c r="C108" s="666" t="s">
        <v>533</v>
      </c>
      <c r="D108" s="667" t="s">
        <v>2567</v>
      </c>
      <c r="E108" s="666" t="s">
        <v>547</v>
      </c>
      <c r="F108" s="667" t="s">
        <v>2571</v>
      </c>
      <c r="G108" s="666" t="s">
        <v>580</v>
      </c>
      <c r="H108" s="666" t="s">
        <v>930</v>
      </c>
      <c r="I108" s="666" t="s">
        <v>925</v>
      </c>
      <c r="J108" s="666" t="s">
        <v>931</v>
      </c>
      <c r="K108" s="666"/>
      <c r="L108" s="668">
        <v>100.67964786578956</v>
      </c>
      <c r="M108" s="668">
        <v>17</v>
      </c>
      <c r="N108" s="669">
        <v>1711.5540137184225</v>
      </c>
    </row>
    <row r="109" spans="1:14" ht="14.4" customHeight="1" x14ac:dyDescent="0.3">
      <c r="A109" s="664" t="s">
        <v>527</v>
      </c>
      <c r="B109" s="665" t="s">
        <v>2566</v>
      </c>
      <c r="C109" s="666" t="s">
        <v>533</v>
      </c>
      <c r="D109" s="667" t="s">
        <v>2567</v>
      </c>
      <c r="E109" s="666" t="s">
        <v>547</v>
      </c>
      <c r="F109" s="667" t="s">
        <v>2571</v>
      </c>
      <c r="G109" s="666" t="s">
        <v>580</v>
      </c>
      <c r="H109" s="666" t="s">
        <v>932</v>
      </c>
      <c r="I109" s="666" t="s">
        <v>933</v>
      </c>
      <c r="J109" s="666" t="s">
        <v>934</v>
      </c>
      <c r="K109" s="666" t="s">
        <v>935</v>
      </c>
      <c r="L109" s="668">
        <v>70.453333333333319</v>
      </c>
      <c r="M109" s="668">
        <v>3</v>
      </c>
      <c r="N109" s="669">
        <v>211.35999999999996</v>
      </c>
    </row>
    <row r="110" spans="1:14" ht="14.4" customHeight="1" x14ac:dyDescent="0.3">
      <c r="A110" s="664" t="s">
        <v>527</v>
      </c>
      <c r="B110" s="665" t="s">
        <v>2566</v>
      </c>
      <c r="C110" s="666" t="s">
        <v>533</v>
      </c>
      <c r="D110" s="667" t="s">
        <v>2567</v>
      </c>
      <c r="E110" s="666" t="s">
        <v>547</v>
      </c>
      <c r="F110" s="667" t="s">
        <v>2571</v>
      </c>
      <c r="G110" s="666" t="s">
        <v>580</v>
      </c>
      <c r="H110" s="666" t="s">
        <v>936</v>
      </c>
      <c r="I110" s="666" t="s">
        <v>937</v>
      </c>
      <c r="J110" s="666" t="s">
        <v>922</v>
      </c>
      <c r="K110" s="666" t="s">
        <v>938</v>
      </c>
      <c r="L110" s="668">
        <v>58.250000000000014</v>
      </c>
      <c r="M110" s="668">
        <v>10</v>
      </c>
      <c r="N110" s="669">
        <v>582.50000000000011</v>
      </c>
    </row>
    <row r="111" spans="1:14" ht="14.4" customHeight="1" x14ac:dyDescent="0.3">
      <c r="A111" s="664" t="s">
        <v>527</v>
      </c>
      <c r="B111" s="665" t="s">
        <v>2566</v>
      </c>
      <c r="C111" s="666" t="s">
        <v>533</v>
      </c>
      <c r="D111" s="667" t="s">
        <v>2567</v>
      </c>
      <c r="E111" s="666" t="s">
        <v>547</v>
      </c>
      <c r="F111" s="667" t="s">
        <v>2571</v>
      </c>
      <c r="G111" s="666" t="s">
        <v>580</v>
      </c>
      <c r="H111" s="666" t="s">
        <v>939</v>
      </c>
      <c r="I111" s="666" t="s">
        <v>940</v>
      </c>
      <c r="J111" s="666" t="s">
        <v>941</v>
      </c>
      <c r="K111" s="666" t="s">
        <v>942</v>
      </c>
      <c r="L111" s="668">
        <v>67.389861125468073</v>
      </c>
      <c r="M111" s="668">
        <v>23</v>
      </c>
      <c r="N111" s="669">
        <v>1549.9668058857658</v>
      </c>
    </row>
    <row r="112" spans="1:14" ht="14.4" customHeight="1" x14ac:dyDescent="0.3">
      <c r="A112" s="664" t="s">
        <v>527</v>
      </c>
      <c r="B112" s="665" t="s">
        <v>2566</v>
      </c>
      <c r="C112" s="666" t="s">
        <v>533</v>
      </c>
      <c r="D112" s="667" t="s">
        <v>2567</v>
      </c>
      <c r="E112" s="666" t="s">
        <v>547</v>
      </c>
      <c r="F112" s="667" t="s">
        <v>2571</v>
      </c>
      <c r="G112" s="666" t="s">
        <v>580</v>
      </c>
      <c r="H112" s="666" t="s">
        <v>943</v>
      </c>
      <c r="I112" s="666" t="s">
        <v>944</v>
      </c>
      <c r="J112" s="666" t="s">
        <v>945</v>
      </c>
      <c r="K112" s="666" t="s">
        <v>946</v>
      </c>
      <c r="L112" s="668">
        <v>55.189999999999976</v>
      </c>
      <c r="M112" s="668">
        <v>1</v>
      </c>
      <c r="N112" s="669">
        <v>55.189999999999976</v>
      </c>
    </row>
    <row r="113" spans="1:14" ht="14.4" customHeight="1" x14ac:dyDescent="0.3">
      <c r="A113" s="664" t="s">
        <v>527</v>
      </c>
      <c r="B113" s="665" t="s">
        <v>2566</v>
      </c>
      <c r="C113" s="666" t="s">
        <v>533</v>
      </c>
      <c r="D113" s="667" t="s">
        <v>2567</v>
      </c>
      <c r="E113" s="666" t="s">
        <v>547</v>
      </c>
      <c r="F113" s="667" t="s">
        <v>2571</v>
      </c>
      <c r="G113" s="666" t="s">
        <v>580</v>
      </c>
      <c r="H113" s="666" t="s">
        <v>947</v>
      </c>
      <c r="I113" s="666" t="s">
        <v>948</v>
      </c>
      <c r="J113" s="666" t="s">
        <v>949</v>
      </c>
      <c r="K113" s="666" t="s">
        <v>950</v>
      </c>
      <c r="L113" s="668">
        <v>112.96</v>
      </c>
      <c r="M113" s="668">
        <v>7</v>
      </c>
      <c r="N113" s="669">
        <v>790.71999999999991</v>
      </c>
    </row>
    <row r="114" spans="1:14" ht="14.4" customHeight="1" x14ac:dyDescent="0.3">
      <c r="A114" s="664" t="s">
        <v>527</v>
      </c>
      <c r="B114" s="665" t="s">
        <v>2566</v>
      </c>
      <c r="C114" s="666" t="s">
        <v>533</v>
      </c>
      <c r="D114" s="667" t="s">
        <v>2567</v>
      </c>
      <c r="E114" s="666" t="s">
        <v>547</v>
      </c>
      <c r="F114" s="667" t="s">
        <v>2571</v>
      </c>
      <c r="G114" s="666" t="s">
        <v>580</v>
      </c>
      <c r="H114" s="666" t="s">
        <v>951</v>
      </c>
      <c r="I114" s="666" t="s">
        <v>952</v>
      </c>
      <c r="J114" s="666" t="s">
        <v>953</v>
      </c>
      <c r="K114" s="666" t="s">
        <v>954</v>
      </c>
      <c r="L114" s="668">
        <v>73.440000000000026</v>
      </c>
      <c r="M114" s="668">
        <v>1</v>
      </c>
      <c r="N114" s="669">
        <v>73.440000000000026</v>
      </c>
    </row>
    <row r="115" spans="1:14" ht="14.4" customHeight="1" x14ac:dyDescent="0.3">
      <c r="A115" s="664" t="s">
        <v>527</v>
      </c>
      <c r="B115" s="665" t="s">
        <v>2566</v>
      </c>
      <c r="C115" s="666" t="s">
        <v>533</v>
      </c>
      <c r="D115" s="667" t="s">
        <v>2567</v>
      </c>
      <c r="E115" s="666" t="s">
        <v>547</v>
      </c>
      <c r="F115" s="667" t="s">
        <v>2571</v>
      </c>
      <c r="G115" s="666" t="s">
        <v>580</v>
      </c>
      <c r="H115" s="666" t="s">
        <v>955</v>
      </c>
      <c r="I115" s="666" t="s">
        <v>956</v>
      </c>
      <c r="J115" s="666" t="s">
        <v>957</v>
      </c>
      <c r="K115" s="666" t="s">
        <v>958</v>
      </c>
      <c r="L115" s="668">
        <v>37.355518428759495</v>
      </c>
      <c r="M115" s="668">
        <v>29</v>
      </c>
      <c r="N115" s="669">
        <v>1083.3100344340253</v>
      </c>
    </row>
    <row r="116" spans="1:14" ht="14.4" customHeight="1" x14ac:dyDescent="0.3">
      <c r="A116" s="664" t="s">
        <v>527</v>
      </c>
      <c r="B116" s="665" t="s">
        <v>2566</v>
      </c>
      <c r="C116" s="666" t="s">
        <v>533</v>
      </c>
      <c r="D116" s="667" t="s">
        <v>2567</v>
      </c>
      <c r="E116" s="666" t="s">
        <v>547</v>
      </c>
      <c r="F116" s="667" t="s">
        <v>2571</v>
      </c>
      <c r="G116" s="666" t="s">
        <v>580</v>
      </c>
      <c r="H116" s="666" t="s">
        <v>959</v>
      </c>
      <c r="I116" s="666" t="s">
        <v>960</v>
      </c>
      <c r="J116" s="666" t="s">
        <v>961</v>
      </c>
      <c r="K116" s="666" t="s">
        <v>962</v>
      </c>
      <c r="L116" s="668">
        <v>68.447568112987383</v>
      </c>
      <c r="M116" s="668">
        <v>66</v>
      </c>
      <c r="N116" s="669">
        <v>4517.5394954571675</v>
      </c>
    </row>
    <row r="117" spans="1:14" ht="14.4" customHeight="1" x14ac:dyDescent="0.3">
      <c r="A117" s="664" t="s">
        <v>527</v>
      </c>
      <c r="B117" s="665" t="s">
        <v>2566</v>
      </c>
      <c r="C117" s="666" t="s">
        <v>533</v>
      </c>
      <c r="D117" s="667" t="s">
        <v>2567</v>
      </c>
      <c r="E117" s="666" t="s">
        <v>547</v>
      </c>
      <c r="F117" s="667" t="s">
        <v>2571</v>
      </c>
      <c r="G117" s="666" t="s">
        <v>580</v>
      </c>
      <c r="H117" s="666" t="s">
        <v>963</v>
      </c>
      <c r="I117" s="666" t="s">
        <v>964</v>
      </c>
      <c r="J117" s="666" t="s">
        <v>965</v>
      </c>
      <c r="K117" s="666" t="s">
        <v>966</v>
      </c>
      <c r="L117" s="668">
        <v>94.978947835570636</v>
      </c>
      <c r="M117" s="668">
        <v>2</v>
      </c>
      <c r="N117" s="669">
        <v>189.95789567114127</v>
      </c>
    </row>
    <row r="118" spans="1:14" ht="14.4" customHeight="1" x14ac:dyDescent="0.3">
      <c r="A118" s="664" t="s">
        <v>527</v>
      </c>
      <c r="B118" s="665" t="s">
        <v>2566</v>
      </c>
      <c r="C118" s="666" t="s">
        <v>533</v>
      </c>
      <c r="D118" s="667" t="s">
        <v>2567</v>
      </c>
      <c r="E118" s="666" t="s">
        <v>547</v>
      </c>
      <c r="F118" s="667" t="s">
        <v>2571</v>
      </c>
      <c r="G118" s="666" t="s">
        <v>580</v>
      </c>
      <c r="H118" s="666" t="s">
        <v>967</v>
      </c>
      <c r="I118" s="666" t="s">
        <v>968</v>
      </c>
      <c r="J118" s="666" t="s">
        <v>965</v>
      </c>
      <c r="K118" s="666" t="s">
        <v>969</v>
      </c>
      <c r="L118" s="668">
        <v>34.389118217747637</v>
      </c>
      <c r="M118" s="668">
        <v>2</v>
      </c>
      <c r="N118" s="669">
        <v>68.778236435495273</v>
      </c>
    </row>
    <row r="119" spans="1:14" ht="14.4" customHeight="1" x14ac:dyDescent="0.3">
      <c r="A119" s="664" t="s">
        <v>527</v>
      </c>
      <c r="B119" s="665" t="s">
        <v>2566</v>
      </c>
      <c r="C119" s="666" t="s">
        <v>533</v>
      </c>
      <c r="D119" s="667" t="s">
        <v>2567</v>
      </c>
      <c r="E119" s="666" t="s">
        <v>547</v>
      </c>
      <c r="F119" s="667" t="s">
        <v>2571</v>
      </c>
      <c r="G119" s="666" t="s">
        <v>580</v>
      </c>
      <c r="H119" s="666" t="s">
        <v>970</v>
      </c>
      <c r="I119" s="666" t="s">
        <v>971</v>
      </c>
      <c r="J119" s="666" t="s">
        <v>972</v>
      </c>
      <c r="K119" s="666" t="s">
        <v>973</v>
      </c>
      <c r="L119" s="668">
        <v>762.86166666666668</v>
      </c>
      <c r="M119" s="668">
        <v>1</v>
      </c>
      <c r="N119" s="669">
        <v>762.86166666666668</v>
      </c>
    </row>
    <row r="120" spans="1:14" ht="14.4" customHeight="1" x14ac:dyDescent="0.3">
      <c r="A120" s="664" t="s">
        <v>527</v>
      </c>
      <c r="B120" s="665" t="s">
        <v>2566</v>
      </c>
      <c r="C120" s="666" t="s">
        <v>533</v>
      </c>
      <c r="D120" s="667" t="s">
        <v>2567</v>
      </c>
      <c r="E120" s="666" t="s">
        <v>547</v>
      </c>
      <c r="F120" s="667" t="s">
        <v>2571</v>
      </c>
      <c r="G120" s="666" t="s">
        <v>580</v>
      </c>
      <c r="H120" s="666" t="s">
        <v>974</v>
      </c>
      <c r="I120" s="666" t="s">
        <v>975</v>
      </c>
      <c r="J120" s="666" t="s">
        <v>976</v>
      </c>
      <c r="K120" s="666" t="s">
        <v>977</v>
      </c>
      <c r="L120" s="668">
        <v>53.900000000000034</v>
      </c>
      <c r="M120" s="668">
        <v>3</v>
      </c>
      <c r="N120" s="669">
        <v>161.7000000000001</v>
      </c>
    </row>
    <row r="121" spans="1:14" ht="14.4" customHeight="1" x14ac:dyDescent="0.3">
      <c r="A121" s="664" t="s">
        <v>527</v>
      </c>
      <c r="B121" s="665" t="s">
        <v>2566</v>
      </c>
      <c r="C121" s="666" t="s">
        <v>533</v>
      </c>
      <c r="D121" s="667" t="s">
        <v>2567</v>
      </c>
      <c r="E121" s="666" t="s">
        <v>547</v>
      </c>
      <c r="F121" s="667" t="s">
        <v>2571</v>
      </c>
      <c r="G121" s="666" t="s">
        <v>580</v>
      </c>
      <c r="H121" s="666" t="s">
        <v>978</v>
      </c>
      <c r="I121" s="666" t="s">
        <v>979</v>
      </c>
      <c r="J121" s="666" t="s">
        <v>980</v>
      </c>
      <c r="K121" s="666" t="s">
        <v>981</v>
      </c>
      <c r="L121" s="668">
        <v>58.71</v>
      </c>
      <c r="M121" s="668">
        <v>3</v>
      </c>
      <c r="N121" s="669">
        <v>176.13</v>
      </c>
    </row>
    <row r="122" spans="1:14" ht="14.4" customHeight="1" x14ac:dyDescent="0.3">
      <c r="A122" s="664" t="s">
        <v>527</v>
      </c>
      <c r="B122" s="665" t="s">
        <v>2566</v>
      </c>
      <c r="C122" s="666" t="s">
        <v>533</v>
      </c>
      <c r="D122" s="667" t="s">
        <v>2567</v>
      </c>
      <c r="E122" s="666" t="s">
        <v>547</v>
      </c>
      <c r="F122" s="667" t="s">
        <v>2571</v>
      </c>
      <c r="G122" s="666" t="s">
        <v>580</v>
      </c>
      <c r="H122" s="666" t="s">
        <v>982</v>
      </c>
      <c r="I122" s="666" t="s">
        <v>983</v>
      </c>
      <c r="J122" s="666" t="s">
        <v>984</v>
      </c>
      <c r="K122" s="666" t="s">
        <v>985</v>
      </c>
      <c r="L122" s="668">
        <v>171.98909821251908</v>
      </c>
      <c r="M122" s="668">
        <v>2</v>
      </c>
      <c r="N122" s="669">
        <v>343.97819642503816</v>
      </c>
    </row>
    <row r="123" spans="1:14" ht="14.4" customHeight="1" x14ac:dyDescent="0.3">
      <c r="A123" s="664" t="s">
        <v>527</v>
      </c>
      <c r="B123" s="665" t="s">
        <v>2566</v>
      </c>
      <c r="C123" s="666" t="s">
        <v>533</v>
      </c>
      <c r="D123" s="667" t="s">
        <v>2567</v>
      </c>
      <c r="E123" s="666" t="s">
        <v>547</v>
      </c>
      <c r="F123" s="667" t="s">
        <v>2571</v>
      </c>
      <c r="G123" s="666" t="s">
        <v>580</v>
      </c>
      <c r="H123" s="666" t="s">
        <v>986</v>
      </c>
      <c r="I123" s="666" t="s">
        <v>987</v>
      </c>
      <c r="J123" s="666" t="s">
        <v>988</v>
      </c>
      <c r="K123" s="666" t="s">
        <v>989</v>
      </c>
      <c r="L123" s="668">
        <v>18.669999947197521</v>
      </c>
      <c r="M123" s="668">
        <v>8</v>
      </c>
      <c r="N123" s="669">
        <v>149.35999957758017</v>
      </c>
    </row>
    <row r="124" spans="1:14" ht="14.4" customHeight="1" x14ac:dyDescent="0.3">
      <c r="A124" s="664" t="s">
        <v>527</v>
      </c>
      <c r="B124" s="665" t="s">
        <v>2566</v>
      </c>
      <c r="C124" s="666" t="s">
        <v>533</v>
      </c>
      <c r="D124" s="667" t="s">
        <v>2567</v>
      </c>
      <c r="E124" s="666" t="s">
        <v>547</v>
      </c>
      <c r="F124" s="667" t="s">
        <v>2571</v>
      </c>
      <c r="G124" s="666" t="s">
        <v>580</v>
      </c>
      <c r="H124" s="666" t="s">
        <v>990</v>
      </c>
      <c r="I124" s="666" t="s">
        <v>991</v>
      </c>
      <c r="J124" s="666" t="s">
        <v>976</v>
      </c>
      <c r="K124" s="666" t="s">
        <v>992</v>
      </c>
      <c r="L124" s="668">
        <v>26.280001456082388</v>
      </c>
      <c r="M124" s="668">
        <v>32</v>
      </c>
      <c r="N124" s="669">
        <v>840.96004659463642</v>
      </c>
    </row>
    <row r="125" spans="1:14" ht="14.4" customHeight="1" x14ac:dyDescent="0.3">
      <c r="A125" s="664" t="s">
        <v>527</v>
      </c>
      <c r="B125" s="665" t="s">
        <v>2566</v>
      </c>
      <c r="C125" s="666" t="s">
        <v>533</v>
      </c>
      <c r="D125" s="667" t="s">
        <v>2567</v>
      </c>
      <c r="E125" s="666" t="s">
        <v>547</v>
      </c>
      <c r="F125" s="667" t="s">
        <v>2571</v>
      </c>
      <c r="G125" s="666" t="s">
        <v>580</v>
      </c>
      <c r="H125" s="666" t="s">
        <v>993</v>
      </c>
      <c r="I125" s="666" t="s">
        <v>994</v>
      </c>
      <c r="J125" s="666" t="s">
        <v>995</v>
      </c>
      <c r="K125" s="666" t="s">
        <v>996</v>
      </c>
      <c r="L125" s="668">
        <v>34.669999843403119</v>
      </c>
      <c r="M125" s="668">
        <v>5</v>
      </c>
      <c r="N125" s="669">
        <v>173.34999921701558</v>
      </c>
    </row>
    <row r="126" spans="1:14" ht="14.4" customHeight="1" x14ac:dyDescent="0.3">
      <c r="A126" s="664" t="s">
        <v>527</v>
      </c>
      <c r="B126" s="665" t="s">
        <v>2566</v>
      </c>
      <c r="C126" s="666" t="s">
        <v>533</v>
      </c>
      <c r="D126" s="667" t="s">
        <v>2567</v>
      </c>
      <c r="E126" s="666" t="s">
        <v>547</v>
      </c>
      <c r="F126" s="667" t="s">
        <v>2571</v>
      </c>
      <c r="G126" s="666" t="s">
        <v>580</v>
      </c>
      <c r="H126" s="666" t="s">
        <v>997</v>
      </c>
      <c r="I126" s="666" t="s">
        <v>998</v>
      </c>
      <c r="J126" s="666" t="s">
        <v>999</v>
      </c>
      <c r="K126" s="666" t="s">
        <v>1000</v>
      </c>
      <c r="L126" s="668">
        <v>185.83</v>
      </c>
      <c r="M126" s="668">
        <v>3</v>
      </c>
      <c r="N126" s="669">
        <v>557.49</v>
      </c>
    </row>
    <row r="127" spans="1:14" ht="14.4" customHeight="1" x14ac:dyDescent="0.3">
      <c r="A127" s="664" t="s">
        <v>527</v>
      </c>
      <c r="B127" s="665" t="s">
        <v>2566</v>
      </c>
      <c r="C127" s="666" t="s">
        <v>533</v>
      </c>
      <c r="D127" s="667" t="s">
        <v>2567</v>
      </c>
      <c r="E127" s="666" t="s">
        <v>547</v>
      </c>
      <c r="F127" s="667" t="s">
        <v>2571</v>
      </c>
      <c r="G127" s="666" t="s">
        <v>580</v>
      </c>
      <c r="H127" s="666" t="s">
        <v>1001</v>
      </c>
      <c r="I127" s="666" t="s">
        <v>1002</v>
      </c>
      <c r="J127" s="666" t="s">
        <v>999</v>
      </c>
      <c r="K127" s="666" t="s">
        <v>1003</v>
      </c>
      <c r="L127" s="668">
        <v>61.739095882051913</v>
      </c>
      <c r="M127" s="668">
        <v>12</v>
      </c>
      <c r="N127" s="669">
        <v>740.86915058462296</v>
      </c>
    </row>
    <row r="128" spans="1:14" ht="14.4" customHeight="1" x14ac:dyDescent="0.3">
      <c r="A128" s="664" t="s">
        <v>527</v>
      </c>
      <c r="B128" s="665" t="s">
        <v>2566</v>
      </c>
      <c r="C128" s="666" t="s">
        <v>533</v>
      </c>
      <c r="D128" s="667" t="s">
        <v>2567</v>
      </c>
      <c r="E128" s="666" t="s">
        <v>547</v>
      </c>
      <c r="F128" s="667" t="s">
        <v>2571</v>
      </c>
      <c r="G128" s="666" t="s">
        <v>580</v>
      </c>
      <c r="H128" s="666" t="s">
        <v>1004</v>
      </c>
      <c r="I128" s="666" t="s">
        <v>1005</v>
      </c>
      <c r="J128" s="666" t="s">
        <v>1006</v>
      </c>
      <c r="K128" s="666" t="s">
        <v>1007</v>
      </c>
      <c r="L128" s="668">
        <v>176.67065456571112</v>
      </c>
      <c r="M128" s="668">
        <v>60</v>
      </c>
      <c r="N128" s="669">
        <v>10600.239273942667</v>
      </c>
    </row>
    <row r="129" spans="1:14" ht="14.4" customHeight="1" x14ac:dyDescent="0.3">
      <c r="A129" s="664" t="s">
        <v>527</v>
      </c>
      <c r="B129" s="665" t="s">
        <v>2566</v>
      </c>
      <c r="C129" s="666" t="s">
        <v>533</v>
      </c>
      <c r="D129" s="667" t="s">
        <v>2567</v>
      </c>
      <c r="E129" s="666" t="s">
        <v>547</v>
      </c>
      <c r="F129" s="667" t="s">
        <v>2571</v>
      </c>
      <c r="G129" s="666" t="s">
        <v>580</v>
      </c>
      <c r="H129" s="666" t="s">
        <v>1008</v>
      </c>
      <c r="I129" s="666" t="s">
        <v>1009</v>
      </c>
      <c r="J129" s="666" t="s">
        <v>1010</v>
      </c>
      <c r="K129" s="666"/>
      <c r="L129" s="668">
        <v>417.00016754452321</v>
      </c>
      <c r="M129" s="668">
        <v>2</v>
      </c>
      <c r="N129" s="669">
        <v>834.00033508904642</v>
      </c>
    </row>
    <row r="130" spans="1:14" ht="14.4" customHeight="1" x14ac:dyDescent="0.3">
      <c r="A130" s="664" t="s">
        <v>527</v>
      </c>
      <c r="B130" s="665" t="s">
        <v>2566</v>
      </c>
      <c r="C130" s="666" t="s">
        <v>533</v>
      </c>
      <c r="D130" s="667" t="s">
        <v>2567</v>
      </c>
      <c r="E130" s="666" t="s">
        <v>547</v>
      </c>
      <c r="F130" s="667" t="s">
        <v>2571</v>
      </c>
      <c r="G130" s="666" t="s">
        <v>580</v>
      </c>
      <c r="H130" s="666" t="s">
        <v>1011</v>
      </c>
      <c r="I130" s="666" t="s">
        <v>925</v>
      </c>
      <c r="J130" s="666" t="s">
        <v>1012</v>
      </c>
      <c r="K130" s="666"/>
      <c r="L130" s="668">
        <v>207.31997841566817</v>
      </c>
      <c r="M130" s="668">
        <v>8</v>
      </c>
      <c r="N130" s="669">
        <v>1658.5598273253454</v>
      </c>
    </row>
    <row r="131" spans="1:14" ht="14.4" customHeight="1" x14ac:dyDescent="0.3">
      <c r="A131" s="664" t="s">
        <v>527</v>
      </c>
      <c r="B131" s="665" t="s">
        <v>2566</v>
      </c>
      <c r="C131" s="666" t="s">
        <v>533</v>
      </c>
      <c r="D131" s="667" t="s">
        <v>2567</v>
      </c>
      <c r="E131" s="666" t="s">
        <v>547</v>
      </c>
      <c r="F131" s="667" t="s">
        <v>2571</v>
      </c>
      <c r="G131" s="666" t="s">
        <v>580</v>
      </c>
      <c r="H131" s="666" t="s">
        <v>1013</v>
      </c>
      <c r="I131" s="666" t="s">
        <v>925</v>
      </c>
      <c r="J131" s="666" t="s">
        <v>1014</v>
      </c>
      <c r="K131" s="666"/>
      <c r="L131" s="668">
        <v>191.1318074442573</v>
      </c>
      <c r="M131" s="668">
        <v>26</v>
      </c>
      <c r="N131" s="669">
        <v>4969.42699355069</v>
      </c>
    </row>
    <row r="132" spans="1:14" ht="14.4" customHeight="1" x14ac:dyDescent="0.3">
      <c r="A132" s="664" t="s">
        <v>527</v>
      </c>
      <c r="B132" s="665" t="s">
        <v>2566</v>
      </c>
      <c r="C132" s="666" t="s">
        <v>533</v>
      </c>
      <c r="D132" s="667" t="s">
        <v>2567</v>
      </c>
      <c r="E132" s="666" t="s">
        <v>547</v>
      </c>
      <c r="F132" s="667" t="s">
        <v>2571</v>
      </c>
      <c r="G132" s="666" t="s">
        <v>580</v>
      </c>
      <c r="H132" s="666" t="s">
        <v>1015</v>
      </c>
      <c r="I132" s="666" t="s">
        <v>1015</v>
      </c>
      <c r="J132" s="666" t="s">
        <v>1016</v>
      </c>
      <c r="K132" s="666" t="s">
        <v>1017</v>
      </c>
      <c r="L132" s="668">
        <v>94.250000000000014</v>
      </c>
      <c r="M132" s="668">
        <v>1</v>
      </c>
      <c r="N132" s="669">
        <v>94.250000000000014</v>
      </c>
    </row>
    <row r="133" spans="1:14" ht="14.4" customHeight="1" x14ac:dyDescent="0.3">
      <c r="A133" s="664" t="s">
        <v>527</v>
      </c>
      <c r="B133" s="665" t="s">
        <v>2566</v>
      </c>
      <c r="C133" s="666" t="s">
        <v>533</v>
      </c>
      <c r="D133" s="667" t="s">
        <v>2567</v>
      </c>
      <c r="E133" s="666" t="s">
        <v>547</v>
      </c>
      <c r="F133" s="667" t="s">
        <v>2571</v>
      </c>
      <c r="G133" s="666" t="s">
        <v>580</v>
      </c>
      <c r="H133" s="666" t="s">
        <v>1018</v>
      </c>
      <c r="I133" s="666" t="s">
        <v>1019</v>
      </c>
      <c r="J133" s="666" t="s">
        <v>622</v>
      </c>
      <c r="K133" s="666" t="s">
        <v>1020</v>
      </c>
      <c r="L133" s="668">
        <v>42.170041185223162</v>
      </c>
      <c r="M133" s="668">
        <v>7</v>
      </c>
      <c r="N133" s="669">
        <v>295.19028829656213</v>
      </c>
    </row>
    <row r="134" spans="1:14" ht="14.4" customHeight="1" x14ac:dyDescent="0.3">
      <c r="A134" s="664" t="s">
        <v>527</v>
      </c>
      <c r="B134" s="665" t="s">
        <v>2566</v>
      </c>
      <c r="C134" s="666" t="s">
        <v>533</v>
      </c>
      <c r="D134" s="667" t="s">
        <v>2567</v>
      </c>
      <c r="E134" s="666" t="s">
        <v>547</v>
      </c>
      <c r="F134" s="667" t="s">
        <v>2571</v>
      </c>
      <c r="G134" s="666" t="s">
        <v>580</v>
      </c>
      <c r="H134" s="666" t="s">
        <v>1021</v>
      </c>
      <c r="I134" s="666" t="s">
        <v>1022</v>
      </c>
      <c r="J134" s="666" t="s">
        <v>1023</v>
      </c>
      <c r="K134" s="666" t="s">
        <v>1024</v>
      </c>
      <c r="L134" s="668">
        <v>60.279999999999994</v>
      </c>
      <c r="M134" s="668">
        <v>3</v>
      </c>
      <c r="N134" s="669">
        <v>180.83999999999997</v>
      </c>
    </row>
    <row r="135" spans="1:14" ht="14.4" customHeight="1" x14ac:dyDescent="0.3">
      <c r="A135" s="664" t="s">
        <v>527</v>
      </c>
      <c r="B135" s="665" t="s">
        <v>2566</v>
      </c>
      <c r="C135" s="666" t="s">
        <v>533</v>
      </c>
      <c r="D135" s="667" t="s">
        <v>2567</v>
      </c>
      <c r="E135" s="666" t="s">
        <v>547</v>
      </c>
      <c r="F135" s="667" t="s">
        <v>2571</v>
      </c>
      <c r="G135" s="666" t="s">
        <v>580</v>
      </c>
      <c r="H135" s="666" t="s">
        <v>1025</v>
      </c>
      <c r="I135" s="666" t="s">
        <v>1026</v>
      </c>
      <c r="J135" s="666" t="s">
        <v>1027</v>
      </c>
      <c r="K135" s="666" t="s">
        <v>1028</v>
      </c>
      <c r="L135" s="668">
        <v>668.46800000000019</v>
      </c>
      <c r="M135" s="668">
        <v>5</v>
      </c>
      <c r="N135" s="669">
        <v>3342.3400000000011</v>
      </c>
    </row>
    <row r="136" spans="1:14" ht="14.4" customHeight="1" x14ac:dyDescent="0.3">
      <c r="A136" s="664" t="s">
        <v>527</v>
      </c>
      <c r="B136" s="665" t="s">
        <v>2566</v>
      </c>
      <c r="C136" s="666" t="s">
        <v>533</v>
      </c>
      <c r="D136" s="667" t="s">
        <v>2567</v>
      </c>
      <c r="E136" s="666" t="s">
        <v>547</v>
      </c>
      <c r="F136" s="667" t="s">
        <v>2571</v>
      </c>
      <c r="G136" s="666" t="s">
        <v>580</v>
      </c>
      <c r="H136" s="666" t="s">
        <v>1029</v>
      </c>
      <c r="I136" s="666" t="s">
        <v>1030</v>
      </c>
      <c r="J136" s="666" t="s">
        <v>1031</v>
      </c>
      <c r="K136" s="666" t="s">
        <v>1032</v>
      </c>
      <c r="L136" s="668">
        <v>1592.8000010026301</v>
      </c>
      <c r="M136" s="668">
        <v>46</v>
      </c>
      <c r="N136" s="669">
        <v>73268.800046120989</v>
      </c>
    </row>
    <row r="137" spans="1:14" ht="14.4" customHeight="1" x14ac:dyDescent="0.3">
      <c r="A137" s="664" t="s">
        <v>527</v>
      </c>
      <c r="B137" s="665" t="s">
        <v>2566</v>
      </c>
      <c r="C137" s="666" t="s">
        <v>533</v>
      </c>
      <c r="D137" s="667" t="s">
        <v>2567</v>
      </c>
      <c r="E137" s="666" t="s">
        <v>547</v>
      </c>
      <c r="F137" s="667" t="s">
        <v>2571</v>
      </c>
      <c r="G137" s="666" t="s">
        <v>580</v>
      </c>
      <c r="H137" s="666" t="s">
        <v>1033</v>
      </c>
      <c r="I137" s="666" t="s">
        <v>1034</v>
      </c>
      <c r="J137" s="666" t="s">
        <v>1035</v>
      </c>
      <c r="K137" s="666" t="s">
        <v>1036</v>
      </c>
      <c r="L137" s="668">
        <v>102.48999999999997</v>
      </c>
      <c r="M137" s="668">
        <v>1</v>
      </c>
      <c r="N137" s="669">
        <v>102.48999999999997</v>
      </c>
    </row>
    <row r="138" spans="1:14" ht="14.4" customHeight="1" x14ac:dyDescent="0.3">
      <c r="A138" s="664" t="s">
        <v>527</v>
      </c>
      <c r="B138" s="665" t="s">
        <v>2566</v>
      </c>
      <c r="C138" s="666" t="s">
        <v>533</v>
      </c>
      <c r="D138" s="667" t="s">
        <v>2567</v>
      </c>
      <c r="E138" s="666" t="s">
        <v>547</v>
      </c>
      <c r="F138" s="667" t="s">
        <v>2571</v>
      </c>
      <c r="G138" s="666" t="s">
        <v>580</v>
      </c>
      <c r="H138" s="666" t="s">
        <v>1037</v>
      </c>
      <c r="I138" s="666" t="s">
        <v>1038</v>
      </c>
      <c r="J138" s="666" t="s">
        <v>1039</v>
      </c>
      <c r="K138" s="666" t="s">
        <v>1040</v>
      </c>
      <c r="L138" s="668">
        <v>107.45000000000006</v>
      </c>
      <c r="M138" s="668">
        <v>1</v>
      </c>
      <c r="N138" s="669">
        <v>107.45000000000006</v>
      </c>
    </row>
    <row r="139" spans="1:14" ht="14.4" customHeight="1" x14ac:dyDescent="0.3">
      <c r="A139" s="664" t="s">
        <v>527</v>
      </c>
      <c r="B139" s="665" t="s">
        <v>2566</v>
      </c>
      <c r="C139" s="666" t="s">
        <v>533</v>
      </c>
      <c r="D139" s="667" t="s">
        <v>2567</v>
      </c>
      <c r="E139" s="666" t="s">
        <v>547</v>
      </c>
      <c r="F139" s="667" t="s">
        <v>2571</v>
      </c>
      <c r="G139" s="666" t="s">
        <v>580</v>
      </c>
      <c r="H139" s="666" t="s">
        <v>1041</v>
      </c>
      <c r="I139" s="666" t="s">
        <v>1041</v>
      </c>
      <c r="J139" s="666" t="s">
        <v>1042</v>
      </c>
      <c r="K139" s="666" t="s">
        <v>1043</v>
      </c>
      <c r="L139" s="668">
        <v>41.279999999999987</v>
      </c>
      <c r="M139" s="668">
        <v>1</v>
      </c>
      <c r="N139" s="669">
        <v>41.279999999999987</v>
      </c>
    </row>
    <row r="140" spans="1:14" ht="14.4" customHeight="1" x14ac:dyDescent="0.3">
      <c r="A140" s="664" t="s">
        <v>527</v>
      </c>
      <c r="B140" s="665" t="s">
        <v>2566</v>
      </c>
      <c r="C140" s="666" t="s">
        <v>533</v>
      </c>
      <c r="D140" s="667" t="s">
        <v>2567</v>
      </c>
      <c r="E140" s="666" t="s">
        <v>547</v>
      </c>
      <c r="F140" s="667" t="s">
        <v>2571</v>
      </c>
      <c r="G140" s="666" t="s">
        <v>580</v>
      </c>
      <c r="H140" s="666" t="s">
        <v>1044</v>
      </c>
      <c r="I140" s="666" t="s">
        <v>1045</v>
      </c>
      <c r="J140" s="666" t="s">
        <v>1046</v>
      </c>
      <c r="K140" s="666" t="s">
        <v>1047</v>
      </c>
      <c r="L140" s="668">
        <v>138.84000000000003</v>
      </c>
      <c r="M140" s="668">
        <v>2</v>
      </c>
      <c r="N140" s="669">
        <v>277.68000000000006</v>
      </c>
    </row>
    <row r="141" spans="1:14" ht="14.4" customHeight="1" x14ac:dyDescent="0.3">
      <c r="A141" s="664" t="s">
        <v>527</v>
      </c>
      <c r="B141" s="665" t="s">
        <v>2566</v>
      </c>
      <c r="C141" s="666" t="s">
        <v>533</v>
      </c>
      <c r="D141" s="667" t="s">
        <v>2567</v>
      </c>
      <c r="E141" s="666" t="s">
        <v>547</v>
      </c>
      <c r="F141" s="667" t="s">
        <v>2571</v>
      </c>
      <c r="G141" s="666" t="s">
        <v>580</v>
      </c>
      <c r="H141" s="666" t="s">
        <v>1048</v>
      </c>
      <c r="I141" s="666" t="s">
        <v>1049</v>
      </c>
      <c r="J141" s="666" t="s">
        <v>684</v>
      </c>
      <c r="K141" s="666" t="s">
        <v>1050</v>
      </c>
      <c r="L141" s="668">
        <v>56.879999999999995</v>
      </c>
      <c r="M141" s="668">
        <v>13</v>
      </c>
      <c r="N141" s="669">
        <v>739.43999999999994</v>
      </c>
    </row>
    <row r="142" spans="1:14" ht="14.4" customHeight="1" x14ac:dyDescent="0.3">
      <c r="A142" s="664" t="s">
        <v>527</v>
      </c>
      <c r="B142" s="665" t="s">
        <v>2566</v>
      </c>
      <c r="C142" s="666" t="s">
        <v>533</v>
      </c>
      <c r="D142" s="667" t="s">
        <v>2567</v>
      </c>
      <c r="E142" s="666" t="s">
        <v>547</v>
      </c>
      <c r="F142" s="667" t="s">
        <v>2571</v>
      </c>
      <c r="G142" s="666" t="s">
        <v>580</v>
      </c>
      <c r="H142" s="666" t="s">
        <v>1051</v>
      </c>
      <c r="I142" s="666" t="s">
        <v>1051</v>
      </c>
      <c r="J142" s="666" t="s">
        <v>1052</v>
      </c>
      <c r="K142" s="666" t="s">
        <v>1053</v>
      </c>
      <c r="L142" s="668">
        <v>240.91000000000005</v>
      </c>
      <c r="M142" s="668">
        <v>1</v>
      </c>
      <c r="N142" s="669">
        <v>240.91000000000005</v>
      </c>
    </row>
    <row r="143" spans="1:14" ht="14.4" customHeight="1" x14ac:dyDescent="0.3">
      <c r="A143" s="664" t="s">
        <v>527</v>
      </c>
      <c r="B143" s="665" t="s">
        <v>2566</v>
      </c>
      <c r="C143" s="666" t="s">
        <v>533</v>
      </c>
      <c r="D143" s="667" t="s">
        <v>2567</v>
      </c>
      <c r="E143" s="666" t="s">
        <v>547</v>
      </c>
      <c r="F143" s="667" t="s">
        <v>2571</v>
      </c>
      <c r="G143" s="666" t="s">
        <v>580</v>
      </c>
      <c r="H143" s="666" t="s">
        <v>1054</v>
      </c>
      <c r="I143" s="666" t="s">
        <v>1055</v>
      </c>
      <c r="J143" s="666" t="s">
        <v>1056</v>
      </c>
      <c r="K143" s="666" t="s">
        <v>1057</v>
      </c>
      <c r="L143" s="668">
        <v>49.14</v>
      </c>
      <c r="M143" s="668">
        <v>1</v>
      </c>
      <c r="N143" s="669">
        <v>49.14</v>
      </c>
    </row>
    <row r="144" spans="1:14" ht="14.4" customHeight="1" x14ac:dyDescent="0.3">
      <c r="A144" s="664" t="s">
        <v>527</v>
      </c>
      <c r="B144" s="665" t="s">
        <v>2566</v>
      </c>
      <c r="C144" s="666" t="s">
        <v>533</v>
      </c>
      <c r="D144" s="667" t="s">
        <v>2567</v>
      </c>
      <c r="E144" s="666" t="s">
        <v>547</v>
      </c>
      <c r="F144" s="667" t="s">
        <v>2571</v>
      </c>
      <c r="G144" s="666" t="s">
        <v>580</v>
      </c>
      <c r="H144" s="666" t="s">
        <v>1058</v>
      </c>
      <c r="I144" s="666" t="s">
        <v>1059</v>
      </c>
      <c r="J144" s="666" t="s">
        <v>1060</v>
      </c>
      <c r="K144" s="666" t="s">
        <v>1061</v>
      </c>
      <c r="L144" s="668">
        <v>3918.337215638719</v>
      </c>
      <c r="M144" s="668">
        <v>119</v>
      </c>
      <c r="N144" s="669">
        <v>466282.12866100756</v>
      </c>
    </row>
    <row r="145" spans="1:14" ht="14.4" customHeight="1" x14ac:dyDescent="0.3">
      <c r="A145" s="664" t="s">
        <v>527</v>
      </c>
      <c r="B145" s="665" t="s">
        <v>2566</v>
      </c>
      <c r="C145" s="666" t="s">
        <v>533</v>
      </c>
      <c r="D145" s="667" t="s">
        <v>2567</v>
      </c>
      <c r="E145" s="666" t="s">
        <v>547</v>
      </c>
      <c r="F145" s="667" t="s">
        <v>2571</v>
      </c>
      <c r="G145" s="666" t="s">
        <v>580</v>
      </c>
      <c r="H145" s="666" t="s">
        <v>1062</v>
      </c>
      <c r="I145" s="666" t="s">
        <v>1063</v>
      </c>
      <c r="J145" s="666" t="s">
        <v>850</v>
      </c>
      <c r="K145" s="666" t="s">
        <v>1064</v>
      </c>
      <c r="L145" s="668">
        <v>74.86</v>
      </c>
      <c r="M145" s="668">
        <v>1</v>
      </c>
      <c r="N145" s="669">
        <v>74.86</v>
      </c>
    </row>
    <row r="146" spans="1:14" ht="14.4" customHeight="1" x14ac:dyDescent="0.3">
      <c r="A146" s="664" t="s">
        <v>527</v>
      </c>
      <c r="B146" s="665" t="s">
        <v>2566</v>
      </c>
      <c r="C146" s="666" t="s">
        <v>533</v>
      </c>
      <c r="D146" s="667" t="s">
        <v>2567</v>
      </c>
      <c r="E146" s="666" t="s">
        <v>547</v>
      </c>
      <c r="F146" s="667" t="s">
        <v>2571</v>
      </c>
      <c r="G146" s="666" t="s">
        <v>580</v>
      </c>
      <c r="H146" s="666" t="s">
        <v>1065</v>
      </c>
      <c r="I146" s="666" t="s">
        <v>1066</v>
      </c>
      <c r="J146" s="666" t="s">
        <v>1067</v>
      </c>
      <c r="K146" s="666" t="s">
        <v>1068</v>
      </c>
      <c r="L146" s="668">
        <v>36.519946658491165</v>
      </c>
      <c r="M146" s="668">
        <v>2</v>
      </c>
      <c r="N146" s="669">
        <v>73.039893316982329</v>
      </c>
    </row>
    <row r="147" spans="1:14" ht="14.4" customHeight="1" x14ac:dyDescent="0.3">
      <c r="A147" s="664" t="s">
        <v>527</v>
      </c>
      <c r="B147" s="665" t="s">
        <v>2566</v>
      </c>
      <c r="C147" s="666" t="s">
        <v>533</v>
      </c>
      <c r="D147" s="667" t="s">
        <v>2567</v>
      </c>
      <c r="E147" s="666" t="s">
        <v>547</v>
      </c>
      <c r="F147" s="667" t="s">
        <v>2571</v>
      </c>
      <c r="G147" s="666" t="s">
        <v>580</v>
      </c>
      <c r="H147" s="666" t="s">
        <v>1069</v>
      </c>
      <c r="I147" s="666" t="s">
        <v>1070</v>
      </c>
      <c r="J147" s="666" t="s">
        <v>1067</v>
      </c>
      <c r="K147" s="666" t="s">
        <v>1071</v>
      </c>
      <c r="L147" s="668">
        <v>74.889999999999958</v>
      </c>
      <c r="M147" s="668">
        <v>1</v>
      </c>
      <c r="N147" s="669">
        <v>74.889999999999958</v>
      </c>
    </row>
    <row r="148" spans="1:14" ht="14.4" customHeight="1" x14ac:dyDescent="0.3">
      <c r="A148" s="664" t="s">
        <v>527</v>
      </c>
      <c r="B148" s="665" t="s">
        <v>2566</v>
      </c>
      <c r="C148" s="666" t="s">
        <v>533</v>
      </c>
      <c r="D148" s="667" t="s">
        <v>2567</v>
      </c>
      <c r="E148" s="666" t="s">
        <v>547</v>
      </c>
      <c r="F148" s="667" t="s">
        <v>2571</v>
      </c>
      <c r="G148" s="666" t="s">
        <v>580</v>
      </c>
      <c r="H148" s="666" t="s">
        <v>1072</v>
      </c>
      <c r="I148" s="666" t="s">
        <v>1073</v>
      </c>
      <c r="J148" s="666" t="s">
        <v>895</v>
      </c>
      <c r="K148" s="666" t="s">
        <v>1074</v>
      </c>
      <c r="L148" s="668">
        <v>394.98204109104165</v>
      </c>
      <c r="M148" s="668">
        <v>49</v>
      </c>
      <c r="N148" s="669">
        <v>19354.120013461041</v>
      </c>
    </row>
    <row r="149" spans="1:14" ht="14.4" customHeight="1" x14ac:dyDescent="0.3">
      <c r="A149" s="664" t="s">
        <v>527</v>
      </c>
      <c r="B149" s="665" t="s">
        <v>2566</v>
      </c>
      <c r="C149" s="666" t="s">
        <v>533</v>
      </c>
      <c r="D149" s="667" t="s">
        <v>2567</v>
      </c>
      <c r="E149" s="666" t="s">
        <v>547</v>
      </c>
      <c r="F149" s="667" t="s">
        <v>2571</v>
      </c>
      <c r="G149" s="666" t="s">
        <v>580</v>
      </c>
      <c r="H149" s="666" t="s">
        <v>1075</v>
      </c>
      <c r="I149" s="666" t="s">
        <v>1076</v>
      </c>
      <c r="J149" s="666" t="s">
        <v>1077</v>
      </c>
      <c r="K149" s="666" t="s">
        <v>1078</v>
      </c>
      <c r="L149" s="668">
        <v>115.68500000000002</v>
      </c>
      <c r="M149" s="668">
        <v>2</v>
      </c>
      <c r="N149" s="669">
        <v>231.37000000000003</v>
      </c>
    </row>
    <row r="150" spans="1:14" ht="14.4" customHeight="1" x14ac:dyDescent="0.3">
      <c r="A150" s="664" t="s">
        <v>527</v>
      </c>
      <c r="B150" s="665" t="s">
        <v>2566</v>
      </c>
      <c r="C150" s="666" t="s">
        <v>533</v>
      </c>
      <c r="D150" s="667" t="s">
        <v>2567</v>
      </c>
      <c r="E150" s="666" t="s">
        <v>547</v>
      </c>
      <c r="F150" s="667" t="s">
        <v>2571</v>
      </c>
      <c r="G150" s="666" t="s">
        <v>580</v>
      </c>
      <c r="H150" s="666" t="s">
        <v>1079</v>
      </c>
      <c r="I150" s="666" t="s">
        <v>1080</v>
      </c>
      <c r="J150" s="666" t="s">
        <v>1081</v>
      </c>
      <c r="K150" s="666" t="s">
        <v>1082</v>
      </c>
      <c r="L150" s="668">
        <v>47.612260542247583</v>
      </c>
      <c r="M150" s="668">
        <v>36</v>
      </c>
      <c r="N150" s="669">
        <v>1714.0413795209129</v>
      </c>
    </row>
    <row r="151" spans="1:14" ht="14.4" customHeight="1" x14ac:dyDescent="0.3">
      <c r="A151" s="664" t="s">
        <v>527</v>
      </c>
      <c r="B151" s="665" t="s">
        <v>2566</v>
      </c>
      <c r="C151" s="666" t="s">
        <v>533</v>
      </c>
      <c r="D151" s="667" t="s">
        <v>2567</v>
      </c>
      <c r="E151" s="666" t="s">
        <v>547</v>
      </c>
      <c r="F151" s="667" t="s">
        <v>2571</v>
      </c>
      <c r="G151" s="666" t="s">
        <v>580</v>
      </c>
      <c r="H151" s="666" t="s">
        <v>1083</v>
      </c>
      <c r="I151" s="666" t="s">
        <v>1084</v>
      </c>
      <c r="J151" s="666" t="s">
        <v>610</v>
      </c>
      <c r="K151" s="666" t="s">
        <v>1085</v>
      </c>
      <c r="L151" s="668">
        <v>69.644814815694119</v>
      </c>
      <c r="M151" s="668">
        <v>71</v>
      </c>
      <c r="N151" s="669">
        <v>4944.781851914282</v>
      </c>
    </row>
    <row r="152" spans="1:14" ht="14.4" customHeight="1" x14ac:dyDescent="0.3">
      <c r="A152" s="664" t="s">
        <v>527</v>
      </c>
      <c r="B152" s="665" t="s">
        <v>2566</v>
      </c>
      <c r="C152" s="666" t="s">
        <v>533</v>
      </c>
      <c r="D152" s="667" t="s">
        <v>2567</v>
      </c>
      <c r="E152" s="666" t="s">
        <v>547</v>
      </c>
      <c r="F152" s="667" t="s">
        <v>2571</v>
      </c>
      <c r="G152" s="666" t="s">
        <v>580</v>
      </c>
      <c r="H152" s="666" t="s">
        <v>1086</v>
      </c>
      <c r="I152" s="666" t="s">
        <v>1087</v>
      </c>
      <c r="J152" s="666" t="s">
        <v>1088</v>
      </c>
      <c r="K152" s="666" t="s">
        <v>1089</v>
      </c>
      <c r="L152" s="668">
        <v>51.92978835892967</v>
      </c>
      <c r="M152" s="668">
        <v>1</v>
      </c>
      <c r="N152" s="669">
        <v>51.92978835892967</v>
      </c>
    </row>
    <row r="153" spans="1:14" ht="14.4" customHeight="1" x14ac:dyDescent="0.3">
      <c r="A153" s="664" t="s">
        <v>527</v>
      </c>
      <c r="B153" s="665" t="s">
        <v>2566</v>
      </c>
      <c r="C153" s="666" t="s">
        <v>533</v>
      </c>
      <c r="D153" s="667" t="s">
        <v>2567</v>
      </c>
      <c r="E153" s="666" t="s">
        <v>547</v>
      </c>
      <c r="F153" s="667" t="s">
        <v>2571</v>
      </c>
      <c r="G153" s="666" t="s">
        <v>580</v>
      </c>
      <c r="H153" s="666" t="s">
        <v>1090</v>
      </c>
      <c r="I153" s="666" t="s">
        <v>1090</v>
      </c>
      <c r="J153" s="666" t="s">
        <v>1091</v>
      </c>
      <c r="K153" s="666" t="s">
        <v>586</v>
      </c>
      <c r="L153" s="668">
        <v>288.52999999999997</v>
      </c>
      <c r="M153" s="668">
        <v>0.6</v>
      </c>
      <c r="N153" s="669">
        <v>173.11799999999997</v>
      </c>
    </row>
    <row r="154" spans="1:14" ht="14.4" customHeight="1" x14ac:dyDescent="0.3">
      <c r="A154" s="664" t="s">
        <v>527</v>
      </c>
      <c r="B154" s="665" t="s">
        <v>2566</v>
      </c>
      <c r="C154" s="666" t="s">
        <v>533</v>
      </c>
      <c r="D154" s="667" t="s">
        <v>2567</v>
      </c>
      <c r="E154" s="666" t="s">
        <v>547</v>
      </c>
      <c r="F154" s="667" t="s">
        <v>2571</v>
      </c>
      <c r="G154" s="666" t="s">
        <v>580</v>
      </c>
      <c r="H154" s="666" t="s">
        <v>1092</v>
      </c>
      <c r="I154" s="666" t="s">
        <v>1093</v>
      </c>
      <c r="J154" s="666" t="s">
        <v>753</v>
      </c>
      <c r="K154" s="666" t="s">
        <v>1094</v>
      </c>
      <c r="L154" s="668">
        <v>209.01</v>
      </c>
      <c r="M154" s="668">
        <v>1</v>
      </c>
      <c r="N154" s="669">
        <v>209.01</v>
      </c>
    </row>
    <row r="155" spans="1:14" ht="14.4" customHeight="1" x14ac:dyDescent="0.3">
      <c r="A155" s="664" t="s">
        <v>527</v>
      </c>
      <c r="B155" s="665" t="s">
        <v>2566</v>
      </c>
      <c r="C155" s="666" t="s">
        <v>533</v>
      </c>
      <c r="D155" s="667" t="s">
        <v>2567</v>
      </c>
      <c r="E155" s="666" t="s">
        <v>547</v>
      </c>
      <c r="F155" s="667" t="s">
        <v>2571</v>
      </c>
      <c r="G155" s="666" t="s">
        <v>580</v>
      </c>
      <c r="H155" s="666" t="s">
        <v>1095</v>
      </c>
      <c r="I155" s="666" t="s">
        <v>1096</v>
      </c>
      <c r="J155" s="666" t="s">
        <v>1097</v>
      </c>
      <c r="K155" s="666" t="s">
        <v>1098</v>
      </c>
      <c r="L155" s="668">
        <v>1037.75</v>
      </c>
      <c r="M155" s="668">
        <v>7</v>
      </c>
      <c r="N155" s="669">
        <v>7264.25</v>
      </c>
    </row>
    <row r="156" spans="1:14" ht="14.4" customHeight="1" x14ac:dyDescent="0.3">
      <c r="A156" s="664" t="s">
        <v>527</v>
      </c>
      <c r="B156" s="665" t="s">
        <v>2566</v>
      </c>
      <c r="C156" s="666" t="s">
        <v>533</v>
      </c>
      <c r="D156" s="667" t="s">
        <v>2567</v>
      </c>
      <c r="E156" s="666" t="s">
        <v>547</v>
      </c>
      <c r="F156" s="667" t="s">
        <v>2571</v>
      </c>
      <c r="G156" s="666" t="s">
        <v>580</v>
      </c>
      <c r="H156" s="666" t="s">
        <v>1099</v>
      </c>
      <c r="I156" s="666" t="s">
        <v>925</v>
      </c>
      <c r="J156" s="666" t="s">
        <v>1100</v>
      </c>
      <c r="K156" s="666"/>
      <c r="L156" s="668">
        <v>80.48272875074089</v>
      </c>
      <c r="M156" s="668">
        <v>2</v>
      </c>
      <c r="N156" s="669">
        <v>160.96545750148178</v>
      </c>
    </row>
    <row r="157" spans="1:14" ht="14.4" customHeight="1" x14ac:dyDescent="0.3">
      <c r="A157" s="664" t="s">
        <v>527</v>
      </c>
      <c r="B157" s="665" t="s">
        <v>2566</v>
      </c>
      <c r="C157" s="666" t="s">
        <v>533</v>
      </c>
      <c r="D157" s="667" t="s">
        <v>2567</v>
      </c>
      <c r="E157" s="666" t="s">
        <v>547</v>
      </c>
      <c r="F157" s="667" t="s">
        <v>2571</v>
      </c>
      <c r="G157" s="666" t="s">
        <v>580</v>
      </c>
      <c r="H157" s="666" t="s">
        <v>1101</v>
      </c>
      <c r="I157" s="666" t="s">
        <v>1102</v>
      </c>
      <c r="J157" s="666" t="s">
        <v>1103</v>
      </c>
      <c r="K157" s="666" t="s">
        <v>1104</v>
      </c>
      <c r="L157" s="668">
        <v>257.89499999999998</v>
      </c>
      <c r="M157" s="668">
        <v>1</v>
      </c>
      <c r="N157" s="669">
        <v>257.89499999999998</v>
      </c>
    </row>
    <row r="158" spans="1:14" ht="14.4" customHeight="1" x14ac:dyDescent="0.3">
      <c r="A158" s="664" t="s">
        <v>527</v>
      </c>
      <c r="B158" s="665" t="s">
        <v>2566</v>
      </c>
      <c r="C158" s="666" t="s">
        <v>533</v>
      </c>
      <c r="D158" s="667" t="s">
        <v>2567</v>
      </c>
      <c r="E158" s="666" t="s">
        <v>547</v>
      </c>
      <c r="F158" s="667" t="s">
        <v>2571</v>
      </c>
      <c r="G158" s="666" t="s">
        <v>580</v>
      </c>
      <c r="H158" s="666" t="s">
        <v>1105</v>
      </c>
      <c r="I158" s="666" t="s">
        <v>925</v>
      </c>
      <c r="J158" s="666" t="s">
        <v>1106</v>
      </c>
      <c r="K158" s="666"/>
      <c r="L158" s="668">
        <v>46.32</v>
      </c>
      <c r="M158" s="668">
        <v>1</v>
      </c>
      <c r="N158" s="669">
        <v>46.32</v>
      </c>
    </row>
    <row r="159" spans="1:14" ht="14.4" customHeight="1" x14ac:dyDescent="0.3">
      <c r="A159" s="664" t="s">
        <v>527</v>
      </c>
      <c r="B159" s="665" t="s">
        <v>2566</v>
      </c>
      <c r="C159" s="666" t="s">
        <v>533</v>
      </c>
      <c r="D159" s="667" t="s">
        <v>2567</v>
      </c>
      <c r="E159" s="666" t="s">
        <v>547</v>
      </c>
      <c r="F159" s="667" t="s">
        <v>2571</v>
      </c>
      <c r="G159" s="666" t="s">
        <v>580</v>
      </c>
      <c r="H159" s="666" t="s">
        <v>1107</v>
      </c>
      <c r="I159" s="666" t="s">
        <v>1108</v>
      </c>
      <c r="J159" s="666" t="s">
        <v>1109</v>
      </c>
      <c r="K159" s="666" t="s">
        <v>1110</v>
      </c>
      <c r="L159" s="668">
        <v>29.628851873524884</v>
      </c>
      <c r="M159" s="668">
        <v>9</v>
      </c>
      <c r="N159" s="669">
        <v>266.65966686172396</v>
      </c>
    </row>
    <row r="160" spans="1:14" ht="14.4" customHeight="1" x14ac:dyDescent="0.3">
      <c r="A160" s="664" t="s">
        <v>527</v>
      </c>
      <c r="B160" s="665" t="s">
        <v>2566</v>
      </c>
      <c r="C160" s="666" t="s">
        <v>533</v>
      </c>
      <c r="D160" s="667" t="s">
        <v>2567</v>
      </c>
      <c r="E160" s="666" t="s">
        <v>547</v>
      </c>
      <c r="F160" s="667" t="s">
        <v>2571</v>
      </c>
      <c r="G160" s="666" t="s">
        <v>580</v>
      </c>
      <c r="H160" s="666" t="s">
        <v>1111</v>
      </c>
      <c r="I160" s="666" t="s">
        <v>1112</v>
      </c>
      <c r="J160" s="666" t="s">
        <v>1113</v>
      </c>
      <c r="K160" s="666" t="s">
        <v>1114</v>
      </c>
      <c r="L160" s="668">
        <v>98.235044964980403</v>
      </c>
      <c r="M160" s="668">
        <v>4</v>
      </c>
      <c r="N160" s="669">
        <v>392.94017985992161</v>
      </c>
    </row>
    <row r="161" spans="1:14" ht="14.4" customHeight="1" x14ac:dyDescent="0.3">
      <c r="A161" s="664" t="s">
        <v>527</v>
      </c>
      <c r="B161" s="665" t="s">
        <v>2566</v>
      </c>
      <c r="C161" s="666" t="s">
        <v>533</v>
      </c>
      <c r="D161" s="667" t="s">
        <v>2567</v>
      </c>
      <c r="E161" s="666" t="s">
        <v>547</v>
      </c>
      <c r="F161" s="667" t="s">
        <v>2571</v>
      </c>
      <c r="G161" s="666" t="s">
        <v>580</v>
      </c>
      <c r="H161" s="666" t="s">
        <v>1115</v>
      </c>
      <c r="I161" s="666" t="s">
        <v>1116</v>
      </c>
      <c r="J161" s="666" t="s">
        <v>1117</v>
      </c>
      <c r="K161" s="666" t="s">
        <v>1118</v>
      </c>
      <c r="L161" s="668">
        <v>537.87</v>
      </c>
      <c r="M161" s="668">
        <v>2</v>
      </c>
      <c r="N161" s="669">
        <v>1075.74</v>
      </c>
    </row>
    <row r="162" spans="1:14" ht="14.4" customHeight="1" x14ac:dyDescent="0.3">
      <c r="A162" s="664" t="s">
        <v>527</v>
      </c>
      <c r="B162" s="665" t="s">
        <v>2566</v>
      </c>
      <c r="C162" s="666" t="s">
        <v>533</v>
      </c>
      <c r="D162" s="667" t="s">
        <v>2567</v>
      </c>
      <c r="E162" s="666" t="s">
        <v>547</v>
      </c>
      <c r="F162" s="667" t="s">
        <v>2571</v>
      </c>
      <c r="G162" s="666" t="s">
        <v>580</v>
      </c>
      <c r="H162" s="666" t="s">
        <v>1119</v>
      </c>
      <c r="I162" s="666" t="s">
        <v>1120</v>
      </c>
      <c r="J162" s="666" t="s">
        <v>1121</v>
      </c>
      <c r="K162" s="666" t="s">
        <v>1122</v>
      </c>
      <c r="L162" s="668">
        <v>31.460000000000015</v>
      </c>
      <c r="M162" s="668">
        <v>2</v>
      </c>
      <c r="N162" s="669">
        <v>62.92000000000003</v>
      </c>
    </row>
    <row r="163" spans="1:14" ht="14.4" customHeight="1" x14ac:dyDescent="0.3">
      <c r="A163" s="664" t="s">
        <v>527</v>
      </c>
      <c r="B163" s="665" t="s">
        <v>2566</v>
      </c>
      <c r="C163" s="666" t="s">
        <v>533</v>
      </c>
      <c r="D163" s="667" t="s">
        <v>2567</v>
      </c>
      <c r="E163" s="666" t="s">
        <v>547</v>
      </c>
      <c r="F163" s="667" t="s">
        <v>2571</v>
      </c>
      <c r="G163" s="666" t="s">
        <v>580</v>
      </c>
      <c r="H163" s="666" t="s">
        <v>1123</v>
      </c>
      <c r="I163" s="666" t="s">
        <v>1124</v>
      </c>
      <c r="J163" s="666" t="s">
        <v>1125</v>
      </c>
      <c r="K163" s="666" t="s">
        <v>1126</v>
      </c>
      <c r="L163" s="668">
        <v>26.909944019444293</v>
      </c>
      <c r="M163" s="668">
        <v>14</v>
      </c>
      <c r="N163" s="669">
        <v>376.73921627222012</v>
      </c>
    </row>
    <row r="164" spans="1:14" ht="14.4" customHeight="1" x14ac:dyDescent="0.3">
      <c r="A164" s="664" t="s">
        <v>527</v>
      </c>
      <c r="B164" s="665" t="s">
        <v>2566</v>
      </c>
      <c r="C164" s="666" t="s">
        <v>533</v>
      </c>
      <c r="D164" s="667" t="s">
        <v>2567</v>
      </c>
      <c r="E164" s="666" t="s">
        <v>547</v>
      </c>
      <c r="F164" s="667" t="s">
        <v>2571</v>
      </c>
      <c r="G164" s="666" t="s">
        <v>580</v>
      </c>
      <c r="H164" s="666" t="s">
        <v>1127</v>
      </c>
      <c r="I164" s="666" t="s">
        <v>1128</v>
      </c>
      <c r="J164" s="666" t="s">
        <v>1129</v>
      </c>
      <c r="K164" s="666" t="s">
        <v>1130</v>
      </c>
      <c r="L164" s="668">
        <v>151.27055381449944</v>
      </c>
      <c r="M164" s="668">
        <v>1</v>
      </c>
      <c r="N164" s="669">
        <v>151.27055381449944</v>
      </c>
    </row>
    <row r="165" spans="1:14" ht="14.4" customHeight="1" x14ac:dyDescent="0.3">
      <c r="A165" s="664" t="s">
        <v>527</v>
      </c>
      <c r="B165" s="665" t="s">
        <v>2566</v>
      </c>
      <c r="C165" s="666" t="s">
        <v>533</v>
      </c>
      <c r="D165" s="667" t="s">
        <v>2567</v>
      </c>
      <c r="E165" s="666" t="s">
        <v>547</v>
      </c>
      <c r="F165" s="667" t="s">
        <v>2571</v>
      </c>
      <c r="G165" s="666" t="s">
        <v>580</v>
      </c>
      <c r="H165" s="666" t="s">
        <v>1131</v>
      </c>
      <c r="I165" s="666" t="s">
        <v>1132</v>
      </c>
      <c r="J165" s="666" t="s">
        <v>1133</v>
      </c>
      <c r="K165" s="666" t="s">
        <v>1134</v>
      </c>
      <c r="L165" s="668">
        <v>40.070000000000007</v>
      </c>
      <c r="M165" s="668">
        <v>1</v>
      </c>
      <c r="N165" s="669">
        <v>40.070000000000007</v>
      </c>
    </row>
    <row r="166" spans="1:14" ht="14.4" customHeight="1" x14ac:dyDescent="0.3">
      <c r="A166" s="664" t="s">
        <v>527</v>
      </c>
      <c r="B166" s="665" t="s">
        <v>2566</v>
      </c>
      <c r="C166" s="666" t="s">
        <v>533</v>
      </c>
      <c r="D166" s="667" t="s">
        <v>2567</v>
      </c>
      <c r="E166" s="666" t="s">
        <v>547</v>
      </c>
      <c r="F166" s="667" t="s">
        <v>2571</v>
      </c>
      <c r="G166" s="666" t="s">
        <v>580</v>
      </c>
      <c r="H166" s="666" t="s">
        <v>1135</v>
      </c>
      <c r="I166" s="666" t="s">
        <v>1136</v>
      </c>
      <c r="J166" s="666" t="s">
        <v>1137</v>
      </c>
      <c r="K166" s="666" t="s">
        <v>1138</v>
      </c>
      <c r="L166" s="668">
        <v>46.98168058363791</v>
      </c>
      <c r="M166" s="668">
        <v>12</v>
      </c>
      <c r="N166" s="669">
        <v>563.78016700365492</v>
      </c>
    </row>
    <row r="167" spans="1:14" ht="14.4" customHeight="1" x14ac:dyDescent="0.3">
      <c r="A167" s="664" t="s">
        <v>527</v>
      </c>
      <c r="B167" s="665" t="s">
        <v>2566</v>
      </c>
      <c r="C167" s="666" t="s">
        <v>533</v>
      </c>
      <c r="D167" s="667" t="s">
        <v>2567</v>
      </c>
      <c r="E167" s="666" t="s">
        <v>547</v>
      </c>
      <c r="F167" s="667" t="s">
        <v>2571</v>
      </c>
      <c r="G167" s="666" t="s">
        <v>580</v>
      </c>
      <c r="H167" s="666" t="s">
        <v>1139</v>
      </c>
      <c r="I167" s="666" t="s">
        <v>1139</v>
      </c>
      <c r="J167" s="666" t="s">
        <v>1140</v>
      </c>
      <c r="K167" s="666" t="s">
        <v>1141</v>
      </c>
      <c r="L167" s="668">
        <v>948.78</v>
      </c>
      <c r="M167" s="668">
        <v>1</v>
      </c>
      <c r="N167" s="669">
        <v>948.78</v>
      </c>
    </row>
    <row r="168" spans="1:14" ht="14.4" customHeight="1" x14ac:dyDescent="0.3">
      <c r="A168" s="664" t="s">
        <v>527</v>
      </c>
      <c r="B168" s="665" t="s">
        <v>2566</v>
      </c>
      <c r="C168" s="666" t="s">
        <v>533</v>
      </c>
      <c r="D168" s="667" t="s">
        <v>2567</v>
      </c>
      <c r="E168" s="666" t="s">
        <v>547</v>
      </c>
      <c r="F168" s="667" t="s">
        <v>2571</v>
      </c>
      <c r="G168" s="666" t="s">
        <v>580</v>
      </c>
      <c r="H168" s="666" t="s">
        <v>1142</v>
      </c>
      <c r="I168" s="666" t="s">
        <v>1143</v>
      </c>
      <c r="J168" s="666" t="s">
        <v>862</v>
      </c>
      <c r="K168" s="666" t="s">
        <v>1144</v>
      </c>
      <c r="L168" s="668">
        <v>105.81000000000002</v>
      </c>
      <c r="M168" s="668">
        <v>194</v>
      </c>
      <c r="N168" s="669">
        <v>20527.140000000003</v>
      </c>
    </row>
    <row r="169" spans="1:14" ht="14.4" customHeight="1" x14ac:dyDescent="0.3">
      <c r="A169" s="664" t="s">
        <v>527</v>
      </c>
      <c r="B169" s="665" t="s">
        <v>2566</v>
      </c>
      <c r="C169" s="666" t="s">
        <v>533</v>
      </c>
      <c r="D169" s="667" t="s">
        <v>2567</v>
      </c>
      <c r="E169" s="666" t="s">
        <v>547</v>
      </c>
      <c r="F169" s="667" t="s">
        <v>2571</v>
      </c>
      <c r="G169" s="666" t="s">
        <v>580</v>
      </c>
      <c r="H169" s="666" t="s">
        <v>1145</v>
      </c>
      <c r="I169" s="666" t="s">
        <v>1146</v>
      </c>
      <c r="J169" s="666" t="s">
        <v>1147</v>
      </c>
      <c r="K169" s="666" t="s">
        <v>1148</v>
      </c>
      <c r="L169" s="668">
        <v>40.560001009896524</v>
      </c>
      <c r="M169" s="668">
        <v>1</v>
      </c>
      <c r="N169" s="669">
        <v>40.560001009896524</v>
      </c>
    </row>
    <row r="170" spans="1:14" ht="14.4" customHeight="1" x14ac:dyDescent="0.3">
      <c r="A170" s="664" t="s">
        <v>527</v>
      </c>
      <c r="B170" s="665" t="s">
        <v>2566</v>
      </c>
      <c r="C170" s="666" t="s">
        <v>533</v>
      </c>
      <c r="D170" s="667" t="s">
        <v>2567</v>
      </c>
      <c r="E170" s="666" t="s">
        <v>547</v>
      </c>
      <c r="F170" s="667" t="s">
        <v>2571</v>
      </c>
      <c r="G170" s="666" t="s">
        <v>580</v>
      </c>
      <c r="H170" s="666" t="s">
        <v>1149</v>
      </c>
      <c r="I170" s="666" t="s">
        <v>925</v>
      </c>
      <c r="J170" s="666" t="s">
        <v>1150</v>
      </c>
      <c r="K170" s="666"/>
      <c r="L170" s="668">
        <v>147.49999999999997</v>
      </c>
      <c r="M170" s="668">
        <v>5</v>
      </c>
      <c r="N170" s="669">
        <v>737.49999999999989</v>
      </c>
    </row>
    <row r="171" spans="1:14" ht="14.4" customHeight="1" x14ac:dyDescent="0.3">
      <c r="A171" s="664" t="s">
        <v>527</v>
      </c>
      <c r="B171" s="665" t="s">
        <v>2566</v>
      </c>
      <c r="C171" s="666" t="s">
        <v>533</v>
      </c>
      <c r="D171" s="667" t="s">
        <v>2567</v>
      </c>
      <c r="E171" s="666" t="s">
        <v>547</v>
      </c>
      <c r="F171" s="667" t="s">
        <v>2571</v>
      </c>
      <c r="G171" s="666" t="s">
        <v>580</v>
      </c>
      <c r="H171" s="666" t="s">
        <v>1151</v>
      </c>
      <c r="I171" s="666" t="s">
        <v>1152</v>
      </c>
      <c r="J171" s="666" t="s">
        <v>1153</v>
      </c>
      <c r="K171" s="666" t="s">
        <v>1154</v>
      </c>
      <c r="L171" s="668">
        <v>112.5</v>
      </c>
      <c r="M171" s="668">
        <v>8</v>
      </c>
      <c r="N171" s="669">
        <v>900</v>
      </c>
    </row>
    <row r="172" spans="1:14" ht="14.4" customHeight="1" x14ac:dyDescent="0.3">
      <c r="A172" s="664" t="s">
        <v>527</v>
      </c>
      <c r="B172" s="665" t="s">
        <v>2566</v>
      </c>
      <c r="C172" s="666" t="s">
        <v>533</v>
      </c>
      <c r="D172" s="667" t="s">
        <v>2567</v>
      </c>
      <c r="E172" s="666" t="s">
        <v>547</v>
      </c>
      <c r="F172" s="667" t="s">
        <v>2571</v>
      </c>
      <c r="G172" s="666" t="s">
        <v>580</v>
      </c>
      <c r="H172" s="666" t="s">
        <v>1155</v>
      </c>
      <c r="I172" s="666" t="s">
        <v>1156</v>
      </c>
      <c r="J172" s="666" t="s">
        <v>1157</v>
      </c>
      <c r="K172" s="666" t="s">
        <v>1158</v>
      </c>
      <c r="L172" s="668">
        <v>105.03</v>
      </c>
      <c r="M172" s="668">
        <v>4</v>
      </c>
      <c r="N172" s="669">
        <v>420.12</v>
      </c>
    </row>
    <row r="173" spans="1:14" ht="14.4" customHeight="1" x14ac:dyDescent="0.3">
      <c r="A173" s="664" t="s">
        <v>527</v>
      </c>
      <c r="B173" s="665" t="s">
        <v>2566</v>
      </c>
      <c r="C173" s="666" t="s">
        <v>533</v>
      </c>
      <c r="D173" s="667" t="s">
        <v>2567</v>
      </c>
      <c r="E173" s="666" t="s">
        <v>547</v>
      </c>
      <c r="F173" s="667" t="s">
        <v>2571</v>
      </c>
      <c r="G173" s="666" t="s">
        <v>580</v>
      </c>
      <c r="H173" s="666" t="s">
        <v>1159</v>
      </c>
      <c r="I173" s="666" t="s">
        <v>1160</v>
      </c>
      <c r="J173" s="666" t="s">
        <v>1161</v>
      </c>
      <c r="K173" s="666" t="s">
        <v>1162</v>
      </c>
      <c r="L173" s="668">
        <v>117.96130377676474</v>
      </c>
      <c r="M173" s="668">
        <v>2</v>
      </c>
      <c r="N173" s="669">
        <v>235.92260755352947</v>
      </c>
    </row>
    <row r="174" spans="1:14" ht="14.4" customHeight="1" x14ac:dyDescent="0.3">
      <c r="A174" s="664" t="s">
        <v>527</v>
      </c>
      <c r="B174" s="665" t="s">
        <v>2566</v>
      </c>
      <c r="C174" s="666" t="s">
        <v>533</v>
      </c>
      <c r="D174" s="667" t="s">
        <v>2567</v>
      </c>
      <c r="E174" s="666" t="s">
        <v>547</v>
      </c>
      <c r="F174" s="667" t="s">
        <v>2571</v>
      </c>
      <c r="G174" s="666" t="s">
        <v>580</v>
      </c>
      <c r="H174" s="666" t="s">
        <v>1163</v>
      </c>
      <c r="I174" s="666" t="s">
        <v>1164</v>
      </c>
      <c r="J174" s="666" t="s">
        <v>1165</v>
      </c>
      <c r="K174" s="666" t="s">
        <v>1166</v>
      </c>
      <c r="L174" s="668">
        <v>39.53</v>
      </c>
      <c r="M174" s="668">
        <v>1</v>
      </c>
      <c r="N174" s="669">
        <v>39.53</v>
      </c>
    </row>
    <row r="175" spans="1:14" ht="14.4" customHeight="1" x14ac:dyDescent="0.3">
      <c r="A175" s="664" t="s">
        <v>527</v>
      </c>
      <c r="B175" s="665" t="s">
        <v>2566</v>
      </c>
      <c r="C175" s="666" t="s">
        <v>533</v>
      </c>
      <c r="D175" s="667" t="s">
        <v>2567</v>
      </c>
      <c r="E175" s="666" t="s">
        <v>547</v>
      </c>
      <c r="F175" s="667" t="s">
        <v>2571</v>
      </c>
      <c r="G175" s="666" t="s">
        <v>580</v>
      </c>
      <c r="H175" s="666" t="s">
        <v>1167</v>
      </c>
      <c r="I175" s="666" t="s">
        <v>1168</v>
      </c>
      <c r="J175" s="666" t="s">
        <v>1169</v>
      </c>
      <c r="K175" s="666" t="s">
        <v>1170</v>
      </c>
      <c r="L175" s="668">
        <v>71.13</v>
      </c>
      <c r="M175" s="668">
        <v>1</v>
      </c>
      <c r="N175" s="669">
        <v>71.13</v>
      </c>
    </row>
    <row r="176" spans="1:14" ht="14.4" customHeight="1" x14ac:dyDescent="0.3">
      <c r="A176" s="664" t="s">
        <v>527</v>
      </c>
      <c r="B176" s="665" t="s">
        <v>2566</v>
      </c>
      <c r="C176" s="666" t="s">
        <v>533</v>
      </c>
      <c r="D176" s="667" t="s">
        <v>2567</v>
      </c>
      <c r="E176" s="666" t="s">
        <v>547</v>
      </c>
      <c r="F176" s="667" t="s">
        <v>2571</v>
      </c>
      <c r="G176" s="666" t="s">
        <v>580</v>
      </c>
      <c r="H176" s="666" t="s">
        <v>1171</v>
      </c>
      <c r="I176" s="666" t="s">
        <v>1172</v>
      </c>
      <c r="J176" s="666" t="s">
        <v>1173</v>
      </c>
      <c r="K176" s="666" t="s">
        <v>1174</v>
      </c>
      <c r="L176" s="668">
        <v>69.33981614636275</v>
      </c>
      <c r="M176" s="668">
        <v>16</v>
      </c>
      <c r="N176" s="669">
        <v>1109.437058341804</v>
      </c>
    </row>
    <row r="177" spans="1:14" ht="14.4" customHeight="1" x14ac:dyDescent="0.3">
      <c r="A177" s="664" t="s">
        <v>527</v>
      </c>
      <c r="B177" s="665" t="s">
        <v>2566</v>
      </c>
      <c r="C177" s="666" t="s">
        <v>533</v>
      </c>
      <c r="D177" s="667" t="s">
        <v>2567</v>
      </c>
      <c r="E177" s="666" t="s">
        <v>547</v>
      </c>
      <c r="F177" s="667" t="s">
        <v>2571</v>
      </c>
      <c r="G177" s="666" t="s">
        <v>580</v>
      </c>
      <c r="H177" s="666" t="s">
        <v>1175</v>
      </c>
      <c r="I177" s="666" t="s">
        <v>1176</v>
      </c>
      <c r="J177" s="666" t="s">
        <v>1177</v>
      </c>
      <c r="K177" s="666" t="s">
        <v>1178</v>
      </c>
      <c r="L177" s="668">
        <v>299.04999999999995</v>
      </c>
      <c r="M177" s="668">
        <v>1</v>
      </c>
      <c r="N177" s="669">
        <v>299.04999999999995</v>
      </c>
    </row>
    <row r="178" spans="1:14" ht="14.4" customHeight="1" x14ac:dyDescent="0.3">
      <c r="A178" s="664" t="s">
        <v>527</v>
      </c>
      <c r="B178" s="665" t="s">
        <v>2566</v>
      </c>
      <c r="C178" s="666" t="s">
        <v>533</v>
      </c>
      <c r="D178" s="667" t="s">
        <v>2567</v>
      </c>
      <c r="E178" s="666" t="s">
        <v>547</v>
      </c>
      <c r="F178" s="667" t="s">
        <v>2571</v>
      </c>
      <c r="G178" s="666" t="s">
        <v>580</v>
      </c>
      <c r="H178" s="666" t="s">
        <v>1179</v>
      </c>
      <c r="I178" s="666" t="s">
        <v>1180</v>
      </c>
      <c r="J178" s="666" t="s">
        <v>1181</v>
      </c>
      <c r="K178" s="666" t="s">
        <v>1182</v>
      </c>
      <c r="L178" s="668">
        <v>112.97000000000003</v>
      </c>
      <c r="M178" s="668">
        <v>2</v>
      </c>
      <c r="N178" s="669">
        <v>225.94000000000005</v>
      </c>
    </row>
    <row r="179" spans="1:14" ht="14.4" customHeight="1" x14ac:dyDescent="0.3">
      <c r="A179" s="664" t="s">
        <v>527</v>
      </c>
      <c r="B179" s="665" t="s">
        <v>2566</v>
      </c>
      <c r="C179" s="666" t="s">
        <v>533</v>
      </c>
      <c r="D179" s="667" t="s">
        <v>2567</v>
      </c>
      <c r="E179" s="666" t="s">
        <v>547</v>
      </c>
      <c r="F179" s="667" t="s">
        <v>2571</v>
      </c>
      <c r="G179" s="666" t="s">
        <v>580</v>
      </c>
      <c r="H179" s="666" t="s">
        <v>1183</v>
      </c>
      <c r="I179" s="666" t="s">
        <v>925</v>
      </c>
      <c r="J179" s="666" t="s">
        <v>1184</v>
      </c>
      <c r="K179" s="666" t="s">
        <v>1185</v>
      </c>
      <c r="L179" s="668">
        <v>58.896589728109994</v>
      </c>
      <c r="M179" s="668">
        <v>3</v>
      </c>
      <c r="N179" s="669">
        <v>176.68976918432998</v>
      </c>
    </row>
    <row r="180" spans="1:14" ht="14.4" customHeight="1" x14ac:dyDescent="0.3">
      <c r="A180" s="664" t="s">
        <v>527</v>
      </c>
      <c r="B180" s="665" t="s">
        <v>2566</v>
      </c>
      <c r="C180" s="666" t="s">
        <v>533</v>
      </c>
      <c r="D180" s="667" t="s">
        <v>2567</v>
      </c>
      <c r="E180" s="666" t="s">
        <v>547</v>
      </c>
      <c r="F180" s="667" t="s">
        <v>2571</v>
      </c>
      <c r="G180" s="666" t="s">
        <v>580</v>
      </c>
      <c r="H180" s="666" t="s">
        <v>1186</v>
      </c>
      <c r="I180" s="666" t="s">
        <v>1187</v>
      </c>
      <c r="J180" s="666" t="s">
        <v>1188</v>
      </c>
      <c r="K180" s="666" t="s">
        <v>1189</v>
      </c>
      <c r="L180" s="668">
        <v>173.3992788195599</v>
      </c>
      <c r="M180" s="668">
        <v>1</v>
      </c>
      <c r="N180" s="669">
        <v>173.3992788195599</v>
      </c>
    </row>
    <row r="181" spans="1:14" ht="14.4" customHeight="1" x14ac:dyDescent="0.3">
      <c r="A181" s="664" t="s">
        <v>527</v>
      </c>
      <c r="B181" s="665" t="s">
        <v>2566</v>
      </c>
      <c r="C181" s="666" t="s">
        <v>533</v>
      </c>
      <c r="D181" s="667" t="s">
        <v>2567</v>
      </c>
      <c r="E181" s="666" t="s">
        <v>547</v>
      </c>
      <c r="F181" s="667" t="s">
        <v>2571</v>
      </c>
      <c r="G181" s="666" t="s">
        <v>580</v>
      </c>
      <c r="H181" s="666" t="s">
        <v>1190</v>
      </c>
      <c r="I181" s="666" t="s">
        <v>925</v>
      </c>
      <c r="J181" s="666" t="s">
        <v>1191</v>
      </c>
      <c r="K181" s="666"/>
      <c r="L181" s="668">
        <v>169.8587088604034</v>
      </c>
      <c r="M181" s="668">
        <v>23</v>
      </c>
      <c r="N181" s="669">
        <v>3906.7503037892784</v>
      </c>
    </row>
    <row r="182" spans="1:14" ht="14.4" customHeight="1" x14ac:dyDescent="0.3">
      <c r="A182" s="664" t="s">
        <v>527</v>
      </c>
      <c r="B182" s="665" t="s">
        <v>2566</v>
      </c>
      <c r="C182" s="666" t="s">
        <v>533</v>
      </c>
      <c r="D182" s="667" t="s">
        <v>2567</v>
      </c>
      <c r="E182" s="666" t="s">
        <v>547</v>
      </c>
      <c r="F182" s="667" t="s">
        <v>2571</v>
      </c>
      <c r="G182" s="666" t="s">
        <v>580</v>
      </c>
      <c r="H182" s="666" t="s">
        <v>1192</v>
      </c>
      <c r="I182" s="666" t="s">
        <v>1193</v>
      </c>
      <c r="J182" s="666" t="s">
        <v>1194</v>
      </c>
      <c r="K182" s="666" t="s">
        <v>1195</v>
      </c>
      <c r="L182" s="668">
        <v>94.049725259096007</v>
      </c>
      <c r="M182" s="668">
        <v>1</v>
      </c>
      <c r="N182" s="669">
        <v>94.049725259096007</v>
      </c>
    </row>
    <row r="183" spans="1:14" ht="14.4" customHeight="1" x14ac:dyDescent="0.3">
      <c r="A183" s="664" t="s">
        <v>527</v>
      </c>
      <c r="B183" s="665" t="s">
        <v>2566</v>
      </c>
      <c r="C183" s="666" t="s">
        <v>533</v>
      </c>
      <c r="D183" s="667" t="s">
        <v>2567</v>
      </c>
      <c r="E183" s="666" t="s">
        <v>547</v>
      </c>
      <c r="F183" s="667" t="s">
        <v>2571</v>
      </c>
      <c r="G183" s="666" t="s">
        <v>580</v>
      </c>
      <c r="H183" s="666" t="s">
        <v>1196</v>
      </c>
      <c r="I183" s="666" t="s">
        <v>1197</v>
      </c>
      <c r="J183" s="666" t="s">
        <v>1198</v>
      </c>
      <c r="K183" s="666" t="s">
        <v>1199</v>
      </c>
      <c r="L183" s="668">
        <v>7928.11</v>
      </c>
      <c r="M183" s="668">
        <v>1</v>
      </c>
      <c r="N183" s="669">
        <v>7928.11</v>
      </c>
    </row>
    <row r="184" spans="1:14" ht="14.4" customHeight="1" x14ac:dyDescent="0.3">
      <c r="A184" s="664" t="s">
        <v>527</v>
      </c>
      <c r="B184" s="665" t="s">
        <v>2566</v>
      </c>
      <c r="C184" s="666" t="s">
        <v>533</v>
      </c>
      <c r="D184" s="667" t="s">
        <v>2567</v>
      </c>
      <c r="E184" s="666" t="s">
        <v>547</v>
      </c>
      <c r="F184" s="667" t="s">
        <v>2571</v>
      </c>
      <c r="G184" s="666" t="s">
        <v>580</v>
      </c>
      <c r="H184" s="666" t="s">
        <v>1200</v>
      </c>
      <c r="I184" s="666" t="s">
        <v>925</v>
      </c>
      <c r="J184" s="666" t="s">
        <v>1201</v>
      </c>
      <c r="K184" s="666" t="s">
        <v>1202</v>
      </c>
      <c r="L184" s="668">
        <v>81.649982690414646</v>
      </c>
      <c r="M184" s="668">
        <v>9</v>
      </c>
      <c r="N184" s="669">
        <v>734.84984421373179</v>
      </c>
    </row>
    <row r="185" spans="1:14" ht="14.4" customHeight="1" x14ac:dyDescent="0.3">
      <c r="A185" s="664" t="s">
        <v>527</v>
      </c>
      <c r="B185" s="665" t="s">
        <v>2566</v>
      </c>
      <c r="C185" s="666" t="s">
        <v>533</v>
      </c>
      <c r="D185" s="667" t="s">
        <v>2567</v>
      </c>
      <c r="E185" s="666" t="s">
        <v>547</v>
      </c>
      <c r="F185" s="667" t="s">
        <v>2571</v>
      </c>
      <c r="G185" s="666" t="s">
        <v>580</v>
      </c>
      <c r="H185" s="666" t="s">
        <v>1203</v>
      </c>
      <c r="I185" s="666" t="s">
        <v>925</v>
      </c>
      <c r="J185" s="666" t="s">
        <v>1204</v>
      </c>
      <c r="K185" s="666"/>
      <c r="L185" s="668">
        <v>69.885692214703326</v>
      </c>
      <c r="M185" s="668">
        <v>2</v>
      </c>
      <c r="N185" s="669">
        <v>139.77138442940665</v>
      </c>
    </row>
    <row r="186" spans="1:14" ht="14.4" customHeight="1" x14ac:dyDescent="0.3">
      <c r="A186" s="664" t="s">
        <v>527</v>
      </c>
      <c r="B186" s="665" t="s">
        <v>2566</v>
      </c>
      <c r="C186" s="666" t="s">
        <v>533</v>
      </c>
      <c r="D186" s="667" t="s">
        <v>2567</v>
      </c>
      <c r="E186" s="666" t="s">
        <v>547</v>
      </c>
      <c r="F186" s="667" t="s">
        <v>2571</v>
      </c>
      <c r="G186" s="666" t="s">
        <v>580</v>
      </c>
      <c r="H186" s="666" t="s">
        <v>1205</v>
      </c>
      <c r="I186" s="666" t="s">
        <v>1206</v>
      </c>
      <c r="J186" s="666" t="s">
        <v>1207</v>
      </c>
      <c r="K186" s="666" t="s">
        <v>1208</v>
      </c>
      <c r="L186" s="668">
        <v>1558.49</v>
      </c>
      <c r="M186" s="668">
        <v>1</v>
      </c>
      <c r="N186" s="669">
        <v>1558.49</v>
      </c>
    </row>
    <row r="187" spans="1:14" ht="14.4" customHeight="1" x14ac:dyDescent="0.3">
      <c r="A187" s="664" t="s">
        <v>527</v>
      </c>
      <c r="B187" s="665" t="s">
        <v>2566</v>
      </c>
      <c r="C187" s="666" t="s">
        <v>533</v>
      </c>
      <c r="D187" s="667" t="s">
        <v>2567</v>
      </c>
      <c r="E187" s="666" t="s">
        <v>547</v>
      </c>
      <c r="F187" s="667" t="s">
        <v>2571</v>
      </c>
      <c r="G187" s="666" t="s">
        <v>580</v>
      </c>
      <c r="H187" s="666" t="s">
        <v>1209</v>
      </c>
      <c r="I187" s="666" t="s">
        <v>925</v>
      </c>
      <c r="J187" s="666" t="s">
        <v>1210</v>
      </c>
      <c r="K187" s="666"/>
      <c r="L187" s="668">
        <v>121.9922425663126</v>
      </c>
      <c r="M187" s="668">
        <v>5</v>
      </c>
      <c r="N187" s="669">
        <v>609.96121283156299</v>
      </c>
    </row>
    <row r="188" spans="1:14" ht="14.4" customHeight="1" x14ac:dyDescent="0.3">
      <c r="A188" s="664" t="s">
        <v>527</v>
      </c>
      <c r="B188" s="665" t="s">
        <v>2566</v>
      </c>
      <c r="C188" s="666" t="s">
        <v>533</v>
      </c>
      <c r="D188" s="667" t="s">
        <v>2567</v>
      </c>
      <c r="E188" s="666" t="s">
        <v>547</v>
      </c>
      <c r="F188" s="667" t="s">
        <v>2571</v>
      </c>
      <c r="G188" s="666" t="s">
        <v>580</v>
      </c>
      <c r="H188" s="666" t="s">
        <v>1211</v>
      </c>
      <c r="I188" s="666" t="s">
        <v>1212</v>
      </c>
      <c r="J188" s="666" t="s">
        <v>1213</v>
      </c>
      <c r="K188" s="666" t="s">
        <v>1214</v>
      </c>
      <c r="L188" s="668">
        <v>164.02999999999997</v>
      </c>
      <c r="M188" s="668">
        <v>2</v>
      </c>
      <c r="N188" s="669">
        <v>328.05999999999995</v>
      </c>
    </row>
    <row r="189" spans="1:14" ht="14.4" customHeight="1" x14ac:dyDescent="0.3">
      <c r="A189" s="664" t="s">
        <v>527</v>
      </c>
      <c r="B189" s="665" t="s">
        <v>2566</v>
      </c>
      <c r="C189" s="666" t="s">
        <v>533</v>
      </c>
      <c r="D189" s="667" t="s">
        <v>2567</v>
      </c>
      <c r="E189" s="666" t="s">
        <v>547</v>
      </c>
      <c r="F189" s="667" t="s">
        <v>2571</v>
      </c>
      <c r="G189" s="666" t="s">
        <v>580</v>
      </c>
      <c r="H189" s="666" t="s">
        <v>1215</v>
      </c>
      <c r="I189" s="666" t="s">
        <v>1216</v>
      </c>
      <c r="J189" s="666" t="s">
        <v>1217</v>
      </c>
      <c r="K189" s="666" t="s">
        <v>1218</v>
      </c>
      <c r="L189" s="668">
        <v>380.64020118211283</v>
      </c>
      <c r="M189" s="668">
        <v>3</v>
      </c>
      <c r="N189" s="669">
        <v>1141.9206035463385</v>
      </c>
    </row>
    <row r="190" spans="1:14" ht="14.4" customHeight="1" x14ac:dyDescent="0.3">
      <c r="A190" s="664" t="s">
        <v>527</v>
      </c>
      <c r="B190" s="665" t="s">
        <v>2566</v>
      </c>
      <c r="C190" s="666" t="s">
        <v>533</v>
      </c>
      <c r="D190" s="667" t="s">
        <v>2567</v>
      </c>
      <c r="E190" s="666" t="s">
        <v>547</v>
      </c>
      <c r="F190" s="667" t="s">
        <v>2571</v>
      </c>
      <c r="G190" s="666" t="s">
        <v>580</v>
      </c>
      <c r="H190" s="666" t="s">
        <v>1219</v>
      </c>
      <c r="I190" s="666" t="s">
        <v>925</v>
      </c>
      <c r="J190" s="666" t="s">
        <v>1220</v>
      </c>
      <c r="K190" s="666" t="s">
        <v>1221</v>
      </c>
      <c r="L190" s="668">
        <v>248.96589109827028</v>
      </c>
      <c r="M190" s="668">
        <v>1</v>
      </c>
      <c r="N190" s="669">
        <v>248.96589109827028</v>
      </c>
    </row>
    <row r="191" spans="1:14" ht="14.4" customHeight="1" x14ac:dyDescent="0.3">
      <c r="A191" s="664" t="s">
        <v>527</v>
      </c>
      <c r="B191" s="665" t="s">
        <v>2566</v>
      </c>
      <c r="C191" s="666" t="s">
        <v>533</v>
      </c>
      <c r="D191" s="667" t="s">
        <v>2567</v>
      </c>
      <c r="E191" s="666" t="s">
        <v>547</v>
      </c>
      <c r="F191" s="667" t="s">
        <v>2571</v>
      </c>
      <c r="G191" s="666" t="s">
        <v>580</v>
      </c>
      <c r="H191" s="666" t="s">
        <v>1222</v>
      </c>
      <c r="I191" s="666" t="s">
        <v>1223</v>
      </c>
      <c r="J191" s="666" t="s">
        <v>1161</v>
      </c>
      <c r="K191" s="666" t="s">
        <v>1224</v>
      </c>
      <c r="L191" s="668">
        <v>48.343666069953485</v>
      </c>
      <c r="M191" s="668">
        <v>8</v>
      </c>
      <c r="N191" s="669">
        <v>386.74932855962788</v>
      </c>
    </row>
    <row r="192" spans="1:14" ht="14.4" customHeight="1" x14ac:dyDescent="0.3">
      <c r="A192" s="664" t="s">
        <v>527</v>
      </c>
      <c r="B192" s="665" t="s">
        <v>2566</v>
      </c>
      <c r="C192" s="666" t="s">
        <v>533</v>
      </c>
      <c r="D192" s="667" t="s">
        <v>2567</v>
      </c>
      <c r="E192" s="666" t="s">
        <v>547</v>
      </c>
      <c r="F192" s="667" t="s">
        <v>2571</v>
      </c>
      <c r="G192" s="666" t="s">
        <v>580</v>
      </c>
      <c r="H192" s="666" t="s">
        <v>1225</v>
      </c>
      <c r="I192" s="666" t="s">
        <v>1226</v>
      </c>
      <c r="J192" s="666" t="s">
        <v>719</v>
      </c>
      <c r="K192" s="666" t="s">
        <v>1227</v>
      </c>
      <c r="L192" s="668">
        <v>26.496842252218663</v>
      </c>
      <c r="M192" s="668">
        <v>19</v>
      </c>
      <c r="N192" s="669">
        <v>503.44000279215459</v>
      </c>
    </row>
    <row r="193" spans="1:14" ht="14.4" customHeight="1" x14ac:dyDescent="0.3">
      <c r="A193" s="664" t="s">
        <v>527</v>
      </c>
      <c r="B193" s="665" t="s">
        <v>2566</v>
      </c>
      <c r="C193" s="666" t="s">
        <v>533</v>
      </c>
      <c r="D193" s="667" t="s">
        <v>2567</v>
      </c>
      <c r="E193" s="666" t="s">
        <v>547</v>
      </c>
      <c r="F193" s="667" t="s">
        <v>2571</v>
      </c>
      <c r="G193" s="666" t="s">
        <v>580</v>
      </c>
      <c r="H193" s="666" t="s">
        <v>1228</v>
      </c>
      <c r="I193" s="666" t="s">
        <v>1229</v>
      </c>
      <c r="J193" s="666" t="s">
        <v>1230</v>
      </c>
      <c r="K193" s="666" t="s">
        <v>1231</v>
      </c>
      <c r="L193" s="668">
        <v>325.15999999999997</v>
      </c>
      <c r="M193" s="668">
        <v>3</v>
      </c>
      <c r="N193" s="669">
        <v>975.4799999999999</v>
      </c>
    </row>
    <row r="194" spans="1:14" ht="14.4" customHeight="1" x14ac:dyDescent="0.3">
      <c r="A194" s="664" t="s">
        <v>527</v>
      </c>
      <c r="B194" s="665" t="s">
        <v>2566</v>
      </c>
      <c r="C194" s="666" t="s">
        <v>533</v>
      </c>
      <c r="D194" s="667" t="s">
        <v>2567</v>
      </c>
      <c r="E194" s="666" t="s">
        <v>547</v>
      </c>
      <c r="F194" s="667" t="s">
        <v>2571</v>
      </c>
      <c r="G194" s="666" t="s">
        <v>580</v>
      </c>
      <c r="H194" s="666" t="s">
        <v>1232</v>
      </c>
      <c r="I194" s="666" t="s">
        <v>925</v>
      </c>
      <c r="J194" s="666" t="s">
        <v>1233</v>
      </c>
      <c r="K194" s="666"/>
      <c r="L194" s="668">
        <v>19.241309263741751</v>
      </c>
      <c r="M194" s="668">
        <v>3</v>
      </c>
      <c r="N194" s="669">
        <v>57.72392779122525</v>
      </c>
    </row>
    <row r="195" spans="1:14" ht="14.4" customHeight="1" x14ac:dyDescent="0.3">
      <c r="A195" s="664" t="s">
        <v>527</v>
      </c>
      <c r="B195" s="665" t="s">
        <v>2566</v>
      </c>
      <c r="C195" s="666" t="s">
        <v>533</v>
      </c>
      <c r="D195" s="667" t="s">
        <v>2567</v>
      </c>
      <c r="E195" s="666" t="s">
        <v>547</v>
      </c>
      <c r="F195" s="667" t="s">
        <v>2571</v>
      </c>
      <c r="G195" s="666" t="s">
        <v>580</v>
      </c>
      <c r="H195" s="666" t="s">
        <v>1234</v>
      </c>
      <c r="I195" s="666" t="s">
        <v>1235</v>
      </c>
      <c r="J195" s="666" t="s">
        <v>1236</v>
      </c>
      <c r="K195" s="666"/>
      <c r="L195" s="668">
        <v>252.97799923373913</v>
      </c>
      <c r="M195" s="668">
        <v>5</v>
      </c>
      <c r="N195" s="669">
        <v>1264.8899961686957</v>
      </c>
    </row>
    <row r="196" spans="1:14" ht="14.4" customHeight="1" x14ac:dyDescent="0.3">
      <c r="A196" s="664" t="s">
        <v>527</v>
      </c>
      <c r="B196" s="665" t="s">
        <v>2566</v>
      </c>
      <c r="C196" s="666" t="s">
        <v>533</v>
      </c>
      <c r="D196" s="667" t="s">
        <v>2567</v>
      </c>
      <c r="E196" s="666" t="s">
        <v>547</v>
      </c>
      <c r="F196" s="667" t="s">
        <v>2571</v>
      </c>
      <c r="G196" s="666" t="s">
        <v>580</v>
      </c>
      <c r="H196" s="666" t="s">
        <v>1237</v>
      </c>
      <c r="I196" s="666" t="s">
        <v>1238</v>
      </c>
      <c r="J196" s="666" t="s">
        <v>1239</v>
      </c>
      <c r="K196" s="666" t="s">
        <v>1240</v>
      </c>
      <c r="L196" s="668">
        <v>275.31000000000006</v>
      </c>
      <c r="M196" s="668">
        <v>1</v>
      </c>
      <c r="N196" s="669">
        <v>275.31000000000006</v>
      </c>
    </row>
    <row r="197" spans="1:14" ht="14.4" customHeight="1" x14ac:dyDescent="0.3">
      <c r="A197" s="664" t="s">
        <v>527</v>
      </c>
      <c r="B197" s="665" t="s">
        <v>2566</v>
      </c>
      <c r="C197" s="666" t="s">
        <v>533</v>
      </c>
      <c r="D197" s="667" t="s">
        <v>2567</v>
      </c>
      <c r="E197" s="666" t="s">
        <v>547</v>
      </c>
      <c r="F197" s="667" t="s">
        <v>2571</v>
      </c>
      <c r="G197" s="666" t="s">
        <v>580</v>
      </c>
      <c r="H197" s="666" t="s">
        <v>1241</v>
      </c>
      <c r="I197" s="666" t="s">
        <v>1242</v>
      </c>
      <c r="J197" s="666" t="s">
        <v>1243</v>
      </c>
      <c r="K197" s="666" t="s">
        <v>1244</v>
      </c>
      <c r="L197" s="668">
        <v>44.059930807612254</v>
      </c>
      <c r="M197" s="668">
        <v>4</v>
      </c>
      <c r="N197" s="669">
        <v>176.23972323044902</v>
      </c>
    </row>
    <row r="198" spans="1:14" ht="14.4" customHeight="1" x14ac:dyDescent="0.3">
      <c r="A198" s="664" t="s">
        <v>527</v>
      </c>
      <c r="B198" s="665" t="s">
        <v>2566</v>
      </c>
      <c r="C198" s="666" t="s">
        <v>533</v>
      </c>
      <c r="D198" s="667" t="s">
        <v>2567</v>
      </c>
      <c r="E198" s="666" t="s">
        <v>547</v>
      </c>
      <c r="F198" s="667" t="s">
        <v>2571</v>
      </c>
      <c r="G198" s="666" t="s">
        <v>580</v>
      </c>
      <c r="H198" s="666" t="s">
        <v>1245</v>
      </c>
      <c r="I198" s="666" t="s">
        <v>925</v>
      </c>
      <c r="J198" s="666" t="s">
        <v>1246</v>
      </c>
      <c r="K198" s="666" t="s">
        <v>1247</v>
      </c>
      <c r="L198" s="668">
        <v>287.62998604005907</v>
      </c>
      <c r="M198" s="668">
        <v>2</v>
      </c>
      <c r="N198" s="669">
        <v>575.25997208011813</v>
      </c>
    </row>
    <row r="199" spans="1:14" ht="14.4" customHeight="1" x14ac:dyDescent="0.3">
      <c r="A199" s="664" t="s">
        <v>527</v>
      </c>
      <c r="B199" s="665" t="s">
        <v>2566</v>
      </c>
      <c r="C199" s="666" t="s">
        <v>533</v>
      </c>
      <c r="D199" s="667" t="s">
        <v>2567</v>
      </c>
      <c r="E199" s="666" t="s">
        <v>547</v>
      </c>
      <c r="F199" s="667" t="s">
        <v>2571</v>
      </c>
      <c r="G199" s="666" t="s">
        <v>580</v>
      </c>
      <c r="H199" s="666" t="s">
        <v>1248</v>
      </c>
      <c r="I199" s="666" t="s">
        <v>925</v>
      </c>
      <c r="J199" s="666" t="s">
        <v>1249</v>
      </c>
      <c r="K199" s="666"/>
      <c r="L199" s="668">
        <v>92.940449100969829</v>
      </c>
      <c r="M199" s="668">
        <v>26</v>
      </c>
      <c r="N199" s="669">
        <v>2416.4516766252154</v>
      </c>
    </row>
    <row r="200" spans="1:14" ht="14.4" customHeight="1" x14ac:dyDescent="0.3">
      <c r="A200" s="664" t="s">
        <v>527</v>
      </c>
      <c r="B200" s="665" t="s">
        <v>2566</v>
      </c>
      <c r="C200" s="666" t="s">
        <v>533</v>
      </c>
      <c r="D200" s="667" t="s">
        <v>2567</v>
      </c>
      <c r="E200" s="666" t="s">
        <v>547</v>
      </c>
      <c r="F200" s="667" t="s">
        <v>2571</v>
      </c>
      <c r="G200" s="666" t="s">
        <v>580</v>
      </c>
      <c r="H200" s="666" t="s">
        <v>1250</v>
      </c>
      <c r="I200" s="666" t="s">
        <v>925</v>
      </c>
      <c r="J200" s="666" t="s">
        <v>1251</v>
      </c>
      <c r="K200" s="666"/>
      <c r="L200" s="668">
        <v>106.49344061912278</v>
      </c>
      <c r="M200" s="668">
        <v>4</v>
      </c>
      <c r="N200" s="669">
        <v>425.97376247649112</v>
      </c>
    </row>
    <row r="201" spans="1:14" ht="14.4" customHeight="1" x14ac:dyDescent="0.3">
      <c r="A201" s="664" t="s">
        <v>527</v>
      </c>
      <c r="B201" s="665" t="s">
        <v>2566</v>
      </c>
      <c r="C201" s="666" t="s">
        <v>533</v>
      </c>
      <c r="D201" s="667" t="s">
        <v>2567</v>
      </c>
      <c r="E201" s="666" t="s">
        <v>547</v>
      </c>
      <c r="F201" s="667" t="s">
        <v>2571</v>
      </c>
      <c r="G201" s="666" t="s">
        <v>580</v>
      </c>
      <c r="H201" s="666" t="s">
        <v>1252</v>
      </c>
      <c r="I201" s="666" t="s">
        <v>925</v>
      </c>
      <c r="J201" s="666" t="s">
        <v>1253</v>
      </c>
      <c r="K201" s="666"/>
      <c r="L201" s="668">
        <v>225.67000000000004</v>
      </c>
      <c r="M201" s="668">
        <v>1</v>
      </c>
      <c r="N201" s="669">
        <v>225.67000000000004</v>
      </c>
    </row>
    <row r="202" spans="1:14" ht="14.4" customHeight="1" x14ac:dyDescent="0.3">
      <c r="A202" s="664" t="s">
        <v>527</v>
      </c>
      <c r="B202" s="665" t="s">
        <v>2566</v>
      </c>
      <c r="C202" s="666" t="s">
        <v>533</v>
      </c>
      <c r="D202" s="667" t="s">
        <v>2567</v>
      </c>
      <c r="E202" s="666" t="s">
        <v>547</v>
      </c>
      <c r="F202" s="667" t="s">
        <v>2571</v>
      </c>
      <c r="G202" s="666" t="s">
        <v>580</v>
      </c>
      <c r="H202" s="666" t="s">
        <v>1254</v>
      </c>
      <c r="I202" s="666" t="s">
        <v>1255</v>
      </c>
      <c r="J202" s="666" t="s">
        <v>1256</v>
      </c>
      <c r="K202" s="666"/>
      <c r="L202" s="668">
        <v>97.052798910119151</v>
      </c>
      <c r="M202" s="668">
        <v>1</v>
      </c>
      <c r="N202" s="669">
        <v>97.052798910119151</v>
      </c>
    </row>
    <row r="203" spans="1:14" ht="14.4" customHeight="1" x14ac:dyDescent="0.3">
      <c r="A203" s="664" t="s">
        <v>527</v>
      </c>
      <c r="B203" s="665" t="s">
        <v>2566</v>
      </c>
      <c r="C203" s="666" t="s">
        <v>533</v>
      </c>
      <c r="D203" s="667" t="s">
        <v>2567</v>
      </c>
      <c r="E203" s="666" t="s">
        <v>547</v>
      </c>
      <c r="F203" s="667" t="s">
        <v>2571</v>
      </c>
      <c r="G203" s="666" t="s">
        <v>580</v>
      </c>
      <c r="H203" s="666" t="s">
        <v>1257</v>
      </c>
      <c r="I203" s="666" t="s">
        <v>1258</v>
      </c>
      <c r="J203" s="666" t="s">
        <v>1259</v>
      </c>
      <c r="K203" s="666" t="s">
        <v>1260</v>
      </c>
      <c r="L203" s="668">
        <v>1306.1300000000003</v>
      </c>
      <c r="M203" s="668">
        <v>1</v>
      </c>
      <c r="N203" s="669">
        <v>1306.1300000000003</v>
      </c>
    </row>
    <row r="204" spans="1:14" ht="14.4" customHeight="1" x14ac:dyDescent="0.3">
      <c r="A204" s="664" t="s">
        <v>527</v>
      </c>
      <c r="B204" s="665" t="s">
        <v>2566</v>
      </c>
      <c r="C204" s="666" t="s">
        <v>533</v>
      </c>
      <c r="D204" s="667" t="s">
        <v>2567</v>
      </c>
      <c r="E204" s="666" t="s">
        <v>547</v>
      </c>
      <c r="F204" s="667" t="s">
        <v>2571</v>
      </c>
      <c r="G204" s="666" t="s">
        <v>580</v>
      </c>
      <c r="H204" s="666" t="s">
        <v>1261</v>
      </c>
      <c r="I204" s="666" t="s">
        <v>1261</v>
      </c>
      <c r="J204" s="666" t="s">
        <v>1262</v>
      </c>
      <c r="K204" s="666" t="s">
        <v>1263</v>
      </c>
      <c r="L204" s="668">
        <v>2251.1</v>
      </c>
      <c r="M204" s="668">
        <v>1</v>
      </c>
      <c r="N204" s="669">
        <v>2251.1</v>
      </c>
    </row>
    <row r="205" spans="1:14" ht="14.4" customHeight="1" x14ac:dyDescent="0.3">
      <c r="A205" s="664" t="s">
        <v>527</v>
      </c>
      <c r="B205" s="665" t="s">
        <v>2566</v>
      </c>
      <c r="C205" s="666" t="s">
        <v>533</v>
      </c>
      <c r="D205" s="667" t="s">
        <v>2567</v>
      </c>
      <c r="E205" s="666" t="s">
        <v>547</v>
      </c>
      <c r="F205" s="667" t="s">
        <v>2571</v>
      </c>
      <c r="G205" s="666" t="s">
        <v>580</v>
      </c>
      <c r="H205" s="666" t="s">
        <v>1264</v>
      </c>
      <c r="I205" s="666" t="s">
        <v>1265</v>
      </c>
      <c r="J205" s="666" t="s">
        <v>1266</v>
      </c>
      <c r="K205" s="666" t="s">
        <v>1267</v>
      </c>
      <c r="L205" s="668">
        <v>20.390656502480333</v>
      </c>
      <c r="M205" s="668">
        <v>61</v>
      </c>
      <c r="N205" s="669">
        <v>1243.8300466513003</v>
      </c>
    </row>
    <row r="206" spans="1:14" ht="14.4" customHeight="1" x14ac:dyDescent="0.3">
      <c r="A206" s="664" t="s">
        <v>527</v>
      </c>
      <c r="B206" s="665" t="s">
        <v>2566</v>
      </c>
      <c r="C206" s="666" t="s">
        <v>533</v>
      </c>
      <c r="D206" s="667" t="s">
        <v>2567</v>
      </c>
      <c r="E206" s="666" t="s">
        <v>547</v>
      </c>
      <c r="F206" s="667" t="s">
        <v>2571</v>
      </c>
      <c r="G206" s="666" t="s">
        <v>580</v>
      </c>
      <c r="H206" s="666" t="s">
        <v>1268</v>
      </c>
      <c r="I206" s="666" t="s">
        <v>925</v>
      </c>
      <c r="J206" s="666" t="s">
        <v>1269</v>
      </c>
      <c r="K206" s="666" t="s">
        <v>1270</v>
      </c>
      <c r="L206" s="668">
        <v>101.00999552659943</v>
      </c>
      <c r="M206" s="668">
        <v>2</v>
      </c>
      <c r="N206" s="669">
        <v>202.01999105319885</v>
      </c>
    </row>
    <row r="207" spans="1:14" ht="14.4" customHeight="1" x14ac:dyDescent="0.3">
      <c r="A207" s="664" t="s">
        <v>527</v>
      </c>
      <c r="B207" s="665" t="s">
        <v>2566</v>
      </c>
      <c r="C207" s="666" t="s">
        <v>533</v>
      </c>
      <c r="D207" s="667" t="s">
        <v>2567</v>
      </c>
      <c r="E207" s="666" t="s">
        <v>547</v>
      </c>
      <c r="F207" s="667" t="s">
        <v>2571</v>
      </c>
      <c r="G207" s="666" t="s">
        <v>580</v>
      </c>
      <c r="H207" s="666" t="s">
        <v>1271</v>
      </c>
      <c r="I207" s="666" t="s">
        <v>925</v>
      </c>
      <c r="J207" s="666" t="s">
        <v>1272</v>
      </c>
      <c r="K207" s="666"/>
      <c r="L207" s="668">
        <v>78.930283714242819</v>
      </c>
      <c r="M207" s="668">
        <v>8</v>
      </c>
      <c r="N207" s="669">
        <v>631.44226971394255</v>
      </c>
    </row>
    <row r="208" spans="1:14" ht="14.4" customHeight="1" x14ac:dyDescent="0.3">
      <c r="A208" s="664" t="s">
        <v>527</v>
      </c>
      <c r="B208" s="665" t="s">
        <v>2566</v>
      </c>
      <c r="C208" s="666" t="s">
        <v>533</v>
      </c>
      <c r="D208" s="667" t="s">
        <v>2567</v>
      </c>
      <c r="E208" s="666" t="s">
        <v>547</v>
      </c>
      <c r="F208" s="667" t="s">
        <v>2571</v>
      </c>
      <c r="G208" s="666" t="s">
        <v>580</v>
      </c>
      <c r="H208" s="666" t="s">
        <v>1273</v>
      </c>
      <c r="I208" s="666" t="s">
        <v>925</v>
      </c>
      <c r="J208" s="666" t="s">
        <v>1274</v>
      </c>
      <c r="K208" s="666"/>
      <c r="L208" s="668">
        <v>251.21344464448725</v>
      </c>
      <c r="M208" s="668">
        <v>7</v>
      </c>
      <c r="N208" s="669">
        <v>1758.4941125114108</v>
      </c>
    </row>
    <row r="209" spans="1:14" ht="14.4" customHeight="1" x14ac:dyDescent="0.3">
      <c r="A209" s="664" t="s">
        <v>527</v>
      </c>
      <c r="B209" s="665" t="s">
        <v>2566</v>
      </c>
      <c r="C209" s="666" t="s">
        <v>533</v>
      </c>
      <c r="D209" s="667" t="s">
        <v>2567</v>
      </c>
      <c r="E209" s="666" t="s">
        <v>547</v>
      </c>
      <c r="F209" s="667" t="s">
        <v>2571</v>
      </c>
      <c r="G209" s="666" t="s">
        <v>580</v>
      </c>
      <c r="H209" s="666" t="s">
        <v>1275</v>
      </c>
      <c r="I209" s="666" t="s">
        <v>925</v>
      </c>
      <c r="J209" s="666" t="s">
        <v>1276</v>
      </c>
      <c r="K209" s="666"/>
      <c r="L209" s="668">
        <v>44.666654562647437</v>
      </c>
      <c r="M209" s="668">
        <v>34</v>
      </c>
      <c r="N209" s="669">
        <v>1518.6662551300128</v>
      </c>
    </row>
    <row r="210" spans="1:14" ht="14.4" customHeight="1" x14ac:dyDescent="0.3">
      <c r="A210" s="664" t="s">
        <v>527</v>
      </c>
      <c r="B210" s="665" t="s">
        <v>2566</v>
      </c>
      <c r="C210" s="666" t="s">
        <v>533</v>
      </c>
      <c r="D210" s="667" t="s">
        <v>2567</v>
      </c>
      <c r="E210" s="666" t="s">
        <v>547</v>
      </c>
      <c r="F210" s="667" t="s">
        <v>2571</v>
      </c>
      <c r="G210" s="666" t="s">
        <v>580</v>
      </c>
      <c r="H210" s="666" t="s">
        <v>1277</v>
      </c>
      <c r="I210" s="666" t="s">
        <v>925</v>
      </c>
      <c r="J210" s="666" t="s">
        <v>1278</v>
      </c>
      <c r="K210" s="666"/>
      <c r="L210" s="668">
        <v>336.50905504037502</v>
      </c>
      <c r="M210" s="668">
        <v>4</v>
      </c>
      <c r="N210" s="669">
        <v>1346.0362201615001</v>
      </c>
    </row>
    <row r="211" spans="1:14" ht="14.4" customHeight="1" x14ac:dyDescent="0.3">
      <c r="A211" s="664" t="s">
        <v>527</v>
      </c>
      <c r="B211" s="665" t="s">
        <v>2566</v>
      </c>
      <c r="C211" s="666" t="s">
        <v>533</v>
      </c>
      <c r="D211" s="667" t="s">
        <v>2567</v>
      </c>
      <c r="E211" s="666" t="s">
        <v>547</v>
      </c>
      <c r="F211" s="667" t="s">
        <v>2571</v>
      </c>
      <c r="G211" s="666" t="s">
        <v>580</v>
      </c>
      <c r="H211" s="666" t="s">
        <v>1279</v>
      </c>
      <c r="I211" s="666" t="s">
        <v>1280</v>
      </c>
      <c r="J211" s="666" t="s">
        <v>1281</v>
      </c>
      <c r="K211" s="666" t="s">
        <v>1282</v>
      </c>
      <c r="L211" s="668">
        <v>2838</v>
      </c>
      <c r="M211" s="668">
        <v>1.5</v>
      </c>
      <c r="N211" s="669">
        <v>4257</v>
      </c>
    </row>
    <row r="212" spans="1:14" ht="14.4" customHeight="1" x14ac:dyDescent="0.3">
      <c r="A212" s="664" t="s">
        <v>527</v>
      </c>
      <c r="B212" s="665" t="s">
        <v>2566</v>
      </c>
      <c r="C212" s="666" t="s">
        <v>533</v>
      </c>
      <c r="D212" s="667" t="s">
        <v>2567</v>
      </c>
      <c r="E212" s="666" t="s">
        <v>547</v>
      </c>
      <c r="F212" s="667" t="s">
        <v>2571</v>
      </c>
      <c r="G212" s="666" t="s">
        <v>580</v>
      </c>
      <c r="H212" s="666" t="s">
        <v>1283</v>
      </c>
      <c r="I212" s="666" t="s">
        <v>1284</v>
      </c>
      <c r="J212" s="666" t="s">
        <v>1285</v>
      </c>
      <c r="K212" s="666" t="s">
        <v>1286</v>
      </c>
      <c r="L212" s="668">
        <v>95.479999999999976</v>
      </c>
      <c r="M212" s="668">
        <v>1</v>
      </c>
      <c r="N212" s="669">
        <v>95.479999999999976</v>
      </c>
    </row>
    <row r="213" spans="1:14" ht="14.4" customHeight="1" x14ac:dyDescent="0.3">
      <c r="A213" s="664" t="s">
        <v>527</v>
      </c>
      <c r="B213" s="665" t="s">
        <v>2566</v>
      </c>
      <c r="C213" s="666" t="s">
        <v>533</v>
      </c>
      <c r="D213" s="667" t="s">
        <v>2567</v>
      </c>
      <c r="E213" s="666" t="s">
        <v>547</v>
      </c>
      <c r="F213" s="667" t="s">
        <v>2571</v>
      </c>
      <c r="G213" s="666" t="s">
        <v>580</v>
      </c>
      <c r="H213" s="666" t="s">
        <v>1287</v>
      </c>
      <c r="I213" s="666" t="s">
        <v>1288</v>
      </c>
      <c r="J213" s="666" t="s">
        <v>1289</v>
      </c>
      <c r="K213" s="666" t="s">
        <v>1290</v>
      </c>
      <c r="L213" s="668">
        <v>74.610000000000014</v>
      </c>
      <c r="M213" s="668">
        <v>1</v>
      </c>
      <c r="N213" s="669">
        <v>74.610000000000014</v>
      </c>
    </row>
    <row r="214" spans="1:14" ht="14.4" customHeight="1" x14ac:dyDescent="0.3">
      <c r="A214" s="664" t="s">
        <v>527</v>
      </c>
      <c r="B214" s="665" t="s">
        <v>2566</v>
      </c>
      <c r="C214" s="666" t="s">
        <v>533</v>
      </c>
      <c r="D214" s="667" t="s">
        <v>2567</v>
      </c>
      <c r="E214" s="666" t="s">
        <v>547</v>
      </c>
      <c r="F214" s="667" t="s">
        <v>2571</v>
      </c>
      <c r="G214" s="666" t="s">
        <v>580</v>
      </c>
      <c r="H214" s="666" t="s">
        <v>1291</v>
      </c>
      <c r="I214" s="666" t="s">
        <v>1292</v>
      </c>
      <c r="J214" s="666" t="s">
        <v>1293</v>
      </c>
      <c r="K214" s="666" t="s">
        <v>1294</v>
      </c>
      <c r="L214" s="668">
        <v>142.89916891040775</v>
      </c>
      <c r="M214" s="668">
        <v>1</v>
      </c>
      <c r="N214" s="669">
        <v>142.89916891040775</v>
      </c>
    </row>
    <row r="215" spans="1:14" ht="14.4" customHeight="1" x14ac:dyDescent="0.3">
      <c r="A215" s="664" t="s">
        <v>527</v>
      </c>
      <c r="B215" s="665" t="s">
        <v>2566</v>
      </c>
      <c r="C215" s="666" t="s">
        <v>533</v>
      </c>
      <c r="D215" s="667" t="s">
        <v>2567</v>
      </c>
      <c r="E215" s="666" t="s">
        <v>547</v>
      </c>
      <c r="F215" s="667" t="s">
        <v>2571</v>
      </c>
      <c r="G215" s="666" t="s">
        <v>580</v>
      </c>
      <c r="H215" s="666" t="s">
        <v>1295</v>
      </c>
      <c r="I215" s="666" t="s">
        <v>1296</v>
      </c>
      <c r="J215" s="666" t="s">
        <v>1297</v>
      </c>
      <c r="K215" s="666" t="s">
        <v>1298</v>
      </c>
      <c r="L215" s="668">
        <v>26.770048811311948</v>
      </c>
      <c r="M215" s="668">
        <v>2</v>
      </c>
      <c r="N215" s="669">
        <v>53.540097622623897</v>
      </c>
    </row>
    <row r="216" spans="1:14" ht="14.4" customHeight="1" x14ac:dyDescent="0.3">
      <c r="A216" s="664" t="s">
        <v>527</v>
      </c>
      <c r="B216" s="665" t="s">
        <v>2566</v>
      </c>
      <c r="C216" s="666" t="s">
        <v>533</v>
      </c>
      <c r="D216" s="667" t="s">
        <v>2567</v>
      </c>
      <c r="E216" s="666" t="s">
        <v>547</v>
      </c>
      <c r="F216" s="667" t="s">
        <v>2571</v>
      </c>
      <c r="G216" s="666" t="s">
        <v>580</v>
      </c>
      <c r="H216" s="666" t="s">
        <v>1299</v>
      </c>
      <c r="I216" s="666" t="s">
        <v>1300</v>
      </c>
      <c r="J216" s="666" t="s">
        <v>1301</v>
      </c>
      <c r="K216" s="666" t="s">
        <v>1302</v>
      </c>
      <c r="L216" s="668">
        <v>107.16199999999996</v>
      </c>
      <c r="M216" s="668">
        <v>5</v>
      </c>
      <c r="N216" s="669">
        <v>535.80999999999983</v>
      </c>
    </row>
    <row r="217" spans="1:14" ht="14.4" customHeight="1" x14ac:dyDescent="0.3">
      <c r="A217" s="664" t="s">
        <v>527</v>
      </c>
      <c r="B217" s="665" t="s">
        <v>2566</v>
      </c>
      <c r="C217" s="666" t="s">
        <v>533</v>
      </c>
      <c r="D217" s="667" t="s">
        <v>2567</v>
      </c>
      <c r="E217" s="666" t="s">
        <v>547</v>
      </c>
      <c r="F217" s="667" t="s">
        <v>2571</v>
      </c>
      <c r="G217" s="666" t="s">
        <v>580</v>
      </c>
      <c r="H217" s="666" t="s">
        <v>1303</v>
      </c>
      <c r="I217" s="666" t="s">
        <v>1304</v>
      </c>
      <c r="J217" s="666" t="s">
        <v>578</v>
      </c>
      <c r="K217" s="666" t="s">
        <v>1305</v>
      </c>
      <c r="L217" s="668">
        <v>107.33000000000001</v>
      </c>
      <c r="M217" s="668">
        <v>5</v>
      </c>
      <c r="N217" s="669">
        <v>536.65000000000009</v>
      </c>
    </row>
    <row r="218" spans="1:14" ht="14.4" customHeight="1" x14ac:dyDescent="0.3">
      <c r="A218" s="664" t="s">
        <v>527</v>
      </c>
      <c r="B218" s="665" t="s">
        <v>2566</v>
      </c>
      <c r="C218" s="666" t="s">
        <v>533</v>
      </c>
      <c r="D218" s="667" t="s">
        <v>2567</v>
      </c>
      <c r="E218" s="666" t="s">
        <v>547</v>
      </c>
      <c r="F218" s="667" t="s">
        <v>2571</v>
      </c>
      <c r="G218" s="666" t="s">
        <v>580</v>
      </c>
      <c r="H218" s="666" t="s">
        <v>1306</v>
      </c>
      <c r="I218" s="666" t="s">
        <v>1306</v>
      </c>
      <c r="J218" s="666" t="s">
        <v>1307</v>
      </c>
      <c r="K218" s="666" t="s">
        <v>1308</v>
      </c>
      <c r="L218" s="668">
        <v>1508.6</v>
      </c>
      <c r="M218" s="668">
        <v>1</v>
      </c>
      <c r="N218" s="669">
        <v>1508.6</v>
      </c>
    </row>
    <row r="219" spans="1:14" ht="14.4" customHeight="1" x14ac:dyDescent="0.3">
      <c r="A219" s="664" t="s">
        <v>527</v>
      </c>
      <c r="B219" s="665" t="s">
        <v>2566</v>
      </c>
      <c r="C219" s="666" t="s">
        <v>533</v>
      </c>
      <c r="D219" s="667" t="s">
        <v>2567</v>
      </c>
      <c r="E219" s="666" t="s">
        <v>547</v>
      </c>
      <c r="F219" s="667" t="s">
        <v>2571</v>
      </c>
      <c r="G219" s="666" t="s">
        <v>580</v>
      </c>
      <c r="H219" s="666" t="s">
        <v>1309</v>
      </c>
      <c r="I219" s="666" t="s">
        <v>1310</v>
      </c>
      <c r="J219" s="666" t="s">
        <v>1311</v>
      </c>
      <c r="K219" s="666" t="s">
        <v>1312</v>
      </c>
      <c r="L219" s="668">
        <v>79.64</v>
      </c>
      <c r="M219" s="668">
        <v>1</v>
      </c>
      <c r="N219" s="669">
        <v>79.64</v>
      </c>
    </row>
    <row r="220" spans="1:14" ht="14.4" customHeight="1" x14ac:dyDescent="0.3">
      <c r="A220" s="664" t="s">
        <v>527</v>
      </c>
      <c r="B220" s="665" t="s">
        <v>2566</v>
      </c>
      <c r="C220" s="666" t="s">
        <v>533</v>
      </c>
      <c r="D220" s="667" t="s">
        <v>2567</v>
      </c>
      <c r="E220" s="666" t="s">
        <v>547</v>
      </c>
      <c r="F220" s="667" t="s">
        <v>2571</v>
      </c>
      <c r="G220" s="666" t="s">
        <v>580</v>
      </c>
      <c r="H220" s="666" t="s">
        <v>1313</v>
      </c>
      <c r="I220" s="666" t="s">
        <v>1313</v>
      </c>
      <c r="J220" s="666" t="s">
        <v>1314</v>
      </c>
      <c r="K220" s="666" t="s">
        <v>966</v>
      </c>
      <c r="L220" s="668">
        <v>111.01333333333338</v>
      </c>
      <c r="M220" s="668">
        <v>3</v>
      </c>
      <c r="N220" s="669">
        <v>333.04000000000013</v>
      </c>
    </row>
    <row r="221" spans="1:14" ht="14.4" customHeight="1" x14ac:dyDescent="0.3">
      <c r="A221" s="664" t="s">
        <v>527</v>
      </c>
      <c r="B221" s="665" t="s">
        <v>2566</v>
      </c>
      <c r="C221" s="666" t="s">
        <v>533</v>
      </c>
      <c r="D221" s="667" t="s">
        <v>2567</v>
      </c>
      <c r="E221" s="666" t="s">
        <v>547</v>
      </c>
      <c r="F221" s="667" t="s">
        <v>2571</v>
      </c>
      <c r="G221" s="666" t="s">
        <v>580</v>
      </c>
      <c r="H221" s="666" t="s">
        <v>1315</v>
      </c>
      <c r="I221" s="666" t="s">
        <v>1316</v>
      </c>
      <c r="J221" s="666" t="s">
        <v>1317</v>
      </c>
      <c r="K221" s="666" t="s">
        <v>1318</v>
      </c>
      <c r="L221" s="668">
        <v>61.11999999999999</v>
      </c>
      <c r="M221" s="668">
        <v>1</v>
      </c>
      <c r="N221" s="669">
        <v>61.11999999999999</v>
      </c>
    </row>
    <row r="222" spans="1:14" ht="14.4" customHeight="1" x14ac:dyDescent="0.3">
      <c r="A222" s="664" t="s">
        <v>527</v>
      </c>
      <c r="B222" s="665" t="s">
        <v>2566</v>
      </c>
      <c r="C222" s="666" t="s">
        <v>533</v>
      </c>
      <c r="D222" s="667" t="s">
        <v>2567</v>
      </c>
      <c r="E222" s="666" t="s">
        <v>547</v>
      </c>
      <c r="F222" s="667" t="s">
        <v>2571</v>
      </c>
      <c r="G222" s="666" t="s">
        <v>580</v>
      </c>
      <c r="H222" s="666" t="s">
        <v>1319</v>
      </c>
      <c r="I222" s="666" t="s">
        <v>1320</v>
      </c>
      <c r="J222" s="666" t="s">
        <v>1321</v>
      </c>
      <c r="K222" s="666" t="s">
        <v>1322</v>
      </c>
      <c r="L222" s="668">
        <v>150.85</v>
      </c>
      <c r="M222" s="668">
        <v>1</v>
      </c>
      <c r="N222" s="669">
        <v>150.85</v>
      </c>
    </row>
    <row r="223" spans="1:14" ht="14.4" customHeight="1" x14ac:dyDescent="0.3">
      <c r="A223" s="664" t="s">
        <v>527</v>
      </c>
      <c r="B223" s="665" t="s">
        <v>2566</v>
      </c>
      <c r="C223" s="666" t="s">
        <v>533</v>
      </c>
      <c r="D223" s="667" t="s">
        <v>2567</v>
      </c>
      <c r="E223" s="666" t="s">
        <v>547</v>
      </c>
      <c r="F223" s="667" t="s">
        <v>2571</v>
      </c>
      <c r="G223" s="666" t="s">
        <v>580</v>
      </c>
      <c r="H223" s="666" t="s">
        <v>1323</v>
      </c>
      <c r="I223" s="666" t="s">
        <v>1324</v>
      </c>
      <c r="J223" s="666" t="s">
        <v>1173</v>
      </c>
      <c r="K223" s="666" t="s">
        <v>1325</v>
      </c>
      <c r="L223" s="668">
        <v>59.277499999999982</v>
      </c>
      <c r="M223" s="668">
        <v>8</v>
      </c>
      <c r="N223" s="669">
        <v>474.21999999999986</v>
      </c>
    </row>
    <row r="224" spans="1:14" ht="14.4" customHeight="1" x14ac:dyDescent="0.3">
      <c r="A224" s="664" t="s">
        <v>527</v>
      </c>
      <c r="B224" s="665" t="s">
        <v>2566</v>
      </c>
      <c r="C224" s="666" t="s">
        <v>533</v>
      </c>
      <c r="D224" s="667" t="s">
        <v>2567</v>
      </c>
      <c r="E224" s="666" t="s">
        <v>547</v>
      </c>
      <c r="F224" s="667" t="s">
        <v>2571</v>
      </c>
      <c r="G224" s="666" t="s">
        <v>580</v>
      </c>
      <c r="H224" s="666" t="s">
        <v>1326</v>
      </c>
      <c r="I224" s="666" t="s">
        <v>1327</v>
      </c>
      <c r="J224" s="666" t="s">
        <v>1328</v>
      </c>
      <c r="K224" s="666" t="s">
        <v>1329</v>
      </c>
      <c r="L224" s="668">
        <v>300.68</v>
      </c>
      <c r="M224" s="668">
        <v>1</v>
      </c>
      <c r="N224" s="669">
        <v>300.68</v>
      </c>
    </row>
    <row r="225" spans="1:14" ht="14.4" customHeight="1" x14ac:dyDescent="0.3">
      <c r="A225" s="664" t="s">
        <v>527</v>
      </c>
      <c r="B225" s="665" t="s">
        <v>2566</v>
      </c>
      <c r="C225" s="666" t="s">
        <v>533</v>
      </c>
      <c r="D225" s="667" t="s">
        <v>2567</v>
      </c>
      <c r="E225" s="666" t="s">
        <v>547</v>
      </c>
      <c r="F225" s="667" t="s">
        <v>2571</v>
      </c>
      <c r="G225" s="666" t="s">
        <v>580</v>
      </c>
      <c r="H225" s="666" t="s">
        <v>1330</v>
      </c>
      <c r="I225" s="666" t="s">
        <v>1330</v>
      </c>
      <c r="J225" s="666" t="s">
        <v>1331</v>
      </c>
      <c r="K225" s="666" t="s">
        <v>1332</v>
      </c>
      <c r="L225" s="668">
        <v>95.844000000000008</v>
      </c>
      <c r="M225" s="668">
        <v>5</v>
      </c>
      <c r="N225" s="669">
        <v>479.22</v>
      </c>
    </row>
    <row r="226" spans="1:14" ht="14.4" customHeight="1" x14ac:dyDescent="0.3">
      <c r="A226" s="664" t="s">
        <v>527</v>
      </c>
      <c r="B226" s="665" t="s">
        <v>2566</v>
      </c>
      <c r="C226" s="666" t="s">
        <v>533</v>
      </c>
      <c r="D226" s="667" t="s">
        <v>2567</v>
      </c>
      <c r="E226" s="666" t="s">
        <v>547</v>
      </c>
      <c r="F226" s="667" t="s">
        <v>2571</v>
      </c>
      <c r="G226" s="666" t="s">
        <v>580</v>
      </c>
      <c r="H226" s="666" t="s">
        <v>1333</v>
      </c>
      <c r="I226" s="666" t="s">
        <v>925</v>
      </c>
      <c r="J226" s="666" t="s">
        <v>1334</v>
      </c>
      <c r="K226" s="666"/>
      <c r="L226" s="668">
        <v>30.779848719954639</v>
      </c>
      <c r="M226" s="668">
        <v>18</v>
      </c>
      <c r="N226" s="669">
        <v>554.03727695918349</v>
      </c>
    </row>
    <row r="227" spans="1:14" ht="14.4" customHeight="1" x14ac:dyDescent="0.3">
      <c r="A227" s="664" t="s">
        <v>527</v>
      </c>
      <c r="B227" s="665" t="s">
        <v>2566</v>
      </c>
      <c r="C227" s="666" t="s">
        <v>533</v>
      </c>
      <c r="D227" s="667" t="s">
        <v>2567</v>
      </c>
      <c r="E227" s="666" t="s">
        <v>547</v>
      </c>
      <c r="F227" s="667" t="s">
        <v>2571</v>
      </c>
      <c r="G227" s="666" t="s">
        <v>580</v>
      </c>
      <c r="H227" s="666" t="s">
        <v>1335</v>
      </c>
      <c r="I227" s="666" t="s">
        <v>925</v>
      </c>
      <c r="J227" s="666" t="s">
        <v>1336</v>
      </c>
      <c r="K227" s="666"/>
      <c r="L227" s="668">
        <v>42.329993670498283</v>
      </c>
      <c r="M227" s="668">
        <v>2</v>
      </c>
      <c r="N227" s="669">
        <v>84.659987340996565</v>
      </c>
    </row>
    <row r="228" spans="1:14" ht="14.4" customHeight="1" x14ac:dyDescent="0.3">
      <c r="A228" s="664" t="s">
        <v>527</v>
      </c>
      <c r="B228" s="665" t="s">
        <v>2566</v>
      </c>
      <c r="C228" s="666" t="s">
        <v>533</v>
      </c>
      <c r="D228" s="667" t="s">
        <v>2567</v>
      </c>
      <c r="E228" s="666" t="s">
        <v>547</v>
      </c>
      <c r="F228" s="667" t="s">
        <v>2571</v>
      </c>
      <c r="G228" s="666" t="s">
        <v>580</v>
      </c>
      <c r="H228" s="666" t="s">
        <v>1337</v>
      </c>
      <c r="I228" s="666" t="s">
        <v>925</v>
      </c>
      <c r="J228" s="666" t="s">
        <v>1338</v>
      </c>
      <c r="K228" s="666"/>
      <c r="L228" s="668">
        <v>69.259939552412618</v>
      </c>
      <c r="M228" s="668">
        <v>4</v>
      </c>
      <c r="N228" s="669">
        <v>277.03975820965047</v>
      </c>
    </row>
    <row r="229" spans="1:14" ht="14.4" customHeight="1" x14ac:dyDescent="0.3">
      <c r="A229" s="664" t="s">
        <v>527</v>
      </c>
      <c r="B229" s="665" t="s">
        <v>2566</v>
      </c>
      <c r="C229" s="666" t="s">
        <v>533</v>
      </c>
      <c r="D229" s="667" t="s">
        <v>2567</v>
      </c>
      <c r="E229" s="666" t="s">
        <v>547</v>
      </c>
      <c r="F229" s="667" t="s">
        <v>2571</v>
      </c>
      <c r="G229" s="666" t="s">
        <v>580</v>
      </c>
      <c r="H229" s="666" t="s">
        <v>1339</v>
      </c>
      <c r="I229" s="666" t="s">
        <v>925</v>
      </c>
      <c r="J229" s="666" t="s">
        <v>1340</v>
      </c>
      <c r="K229" s="666" t="s">
        <v>1341</v>
      </c>
      <c r="L229" s="668">
        <v>90.362673376778915</v>
      </c>
      <c r="M229" s="668">
        <v>1</v>
      </c>
      <c r="N229" s="669">
        <v>90.362673376778915</v>
      </c>
    </row>
    <row r="230" spans="1:14" ht="14.4" customHeight="1" x14ac:dyDescent="0.3">
      <c r="A230" s="664" t="s">
        <v>527</v>
      </c>
      <c r="B230" s="665" t="s">
        <v>2566</v>
      </c>
      <c r="C230" s="666" t="s">
        <v>533</v>
      </c>
      <c r="D230" s="667" t="s">
        <v>2567</v>
      </c>
      <c r="E230" s="666" t="s">
        <v>547</v>
      </c>
      <c r="F230" s="667" t="s">
        <v>2571</v>
      </c>
      <c r="G230" s="666" t="s">
        <v>580</v>
      </c>
      <c r="H230" s="666" t="s">
        <v>1342</v>
      </c>
      <c r="I230" s="666" t="s">
        <v>1342</v>
      </c>
      <c r="J230" s="666" t="s">
        <v>941</v>
      </c>
      <c r="K230" s="666" t="s">
        <v>1343</v>
      </c>
      <c r="L230" s="668">
        <v>131.10999999999999</v>
      </c>
      <c r="M230" s="668">
        <v>2</v>
      </c>
      <c r="N230" s="669">
        <v>262.21999999999997</v>
      </c>
    </row>
    <row r="231" spans="1:14" ht="14.4" customHeight="1" x14ac:dyDescent="0.3">
      <c r="A231" s="664" t="s">
        <v>527</v>
      </c>
      <c r="B231" s="665" t="s">
        <v>2566</v>
      </c>
      <c r="C231" s="666" t="s">
        <v>533</v>
      </c>
      <c r="D231" s="667" t="s">
        <v>2567</v>
      </c>
      <c r="E231" s="666" t="s">
        <v>547</v>
      </c>
      <c r="F231" s="667" t="s">
        <v>2571</v>
      </c>
      <c r="G231" s="666" t="s">
        <v>580</v>
      </c>
      <c r="H231" s="666" t="s">
        <v>1344</v>
      </c>
      <c r="I231" s="666" t="s">
        <v>1344</v>
      </c>
      <c r="J231" s="666" t="s">
        <v>1345</v>
      </c>
      <c r="K231" s="666" t="s">
        <v>1346</v>
      </c>
      <c r="L231" s="668">
        <v>44</v>
      </c>
      <c r="M231" s="668">
        <v>4</v>
      </c>
      <c r="N231" s="669">
        <v>176</v>
      </c>
    </row>
    <row r="232" spans="1:14" ht="14.4" customHeight="1" x14ac:dyDescent="0.3">
      <c r="A232" s="664" t="s">
        <v>527</v>
      </c>
      <c r="B232" s="665" t="s">
        <v>2566</v>
      </c>
      <c r="C232" s="666" t="s">
        <v>533</v>
      </c>
      <c r="D232" s="667" t="s">
        <v>2567</v>
      </c>
      <c r="E232" s="666" t="s">
        <v>547</v>
      </c>
      <c r="F232" s="667" t="s">
        <v>2571</v>
      </c>
      <c r="G232" s="666" t="s">
        <v>580</v>
      </c>
      <c r="H232" s="666" t="s">
        <v>1347</v>
      </c>
      <c r="I232" s="666" t="s">
        <v>1347</v>
      </c>
      <c r="J232" s="666" t="s">
        <v>1348</v>
      </c>
      <c r="K232" s="666" t="s">
        <v>1349</v>
      </c>
      <c r="L232" s="668">
        <v>82.390000000000015</v>
      </c>
      <c r="M232" s="668">
        <v>6</v>
      </c>
      <c r="N232" s="669">
        <v>494.34000000000009</v>
      </c>
    </row>
    <row r="233" spans="1:14" ht="14.4" customHeight="1" x14ac:dyDescent="0.3">
      <c r="A233" s="664" t="s">
        <v>527</v>
      </c>
      <c r="B233" s="665" t="s">
        <v>2566</v>
      </c>
      <c r="C233" s="666" t="s">
        <v>533</v>
      </c>
      <c r="D233" s="667" t="s">
        <v>2567</v>
      </c>
      <c r="E233" s="666" t="s">
        <v>547</v>
      </c>
      <c r="F233" s="667" t="s">
        <v>2571</v>
      </c>
      <c r="G233" s="666" t="s">
        <v>580</v>
      </c>
      <c r="H233" s="666" t="s">
        <v>1350</v>
      </c>
      <c r="I233" s="666" t="s">
        <v>1350</v>
      </c>
      <c r="J233" s="666" t="s">
        <v>1351</v>
      </c>
      <c r="K233" s="666" t="s">
        <v>1352</v>
      </c>
      <c r="L233" s="668">
        <v>114.09999999999997</v>
      </c>
      <c r="M233" s="668">
        <v>1</v>
      </c>
      <c r="N233" s="669">
        <v>114.09999999999997</v>
      </c>
    </row>
    <row r="234" spans="1:14" ht="14.4" customHeight="1" x14ac:dyDescent="0.3">
      <c r="A234" s="664" t="s">
        <v>527</v>
      </c>
      <c r="B234" s="665" t="s">
        <v>2566</v>
      </c>
      <c r="C234" s="666" t="s">
        <v>533</v>
      </c>
      <c r="D234" s="667" t="s">
        <v>2567</v>
      </c>
      <c r="E234" s="666" t="s">
        <v>547</v>
      </c>
      <c r="F234" s="667" t="s">
        <v>2571</v>
      </c>
      <c r="G234" s="666" t="s">
        <v>580</v>
      </c>
      <c r="H234" s="666" t="s">
        <v>1353</v>
      </c>
      <c r="I234" s="666" t="s">
        <v>1353</v>
      </c>
      <c r="J234" s="666" t="s">
        <v>1354</v>
      </c>
      <c r="K234" s="666" t="s">
        <v>1355</v>
      </c>
      <c r="L234" s="668">
        <v>264.99</v>
      </c>
      <c r="M234" s="668">
        <v>1</v>
      </c>
      <c r="N234" s="669">
        <v>264.99</v>
      </c>
    </row>
    <row r="235" spans="1:14" ht="14.4" customHeight="1" x14ac:dyDescent="0.3">
      <c r="A235" s="664" t="s">
        <v>527</v>
      </c>
      <c r="B235" s="665" t="s">
        <v>2566</v>
      </c>
      <c r="C235" s="666" t="s">
        <v>533</v>
      </c>
      <c r="D235" s="667" t="s">
        <v>2567</v>
      </c>
      <c r="E235" s="666" t="s">
        <v>547</v>
      </c>
      <c r="F235" s="667" t="s">
        <v>2571</v>
      </c>
      <c r="G235" s="666" t="s">
        <v>580</v>
      </c>
      <c r="H235" s="666" t="s">
        <v>1356</v>
      </c>
      <c r="I235" s="666" t="s">
        <v>1356</v>
      </c>
      <c r="J235" s="666" t="s">
        <v>1357</v>
      </c>
      <c r="K235" s="666" t="s">
        <v>1358</v>
      </c>
      <c r="L235" s="668">
        <v>1063.9299470054382</v>
      </c>
      <c r="M235" s="668">
        <v>3</v>
      </c>
      <c r="N235" s="669">
        <v>3191.7898410163143</v>
      </c>
    </row>
    <row r="236" spans="1:14" ht="14.4" customHeight="1" x14ac:dyDescent="0.3">
      <c r="A236" s="664" t="s">
        <v>527</v>
      </c>
      <c r="B236" s="665" t="s">
        <v>2566</v>
      </c>
      <c r="C236" s="666" t="s">
        <v>533</v>
      </c>
      <c r="D236" s="667" t="s">
        <v>2567</v>
      </c>
      <c r="E236" s="666" t="s">
        <v>547</v>
      </c>
      <c r="F236" s="667" t="s">
        <v>2571</v>
      </c>
      <c r="G236" s="666" t="s">
        <v>580</v>
      </c>
      <c r="H236" s="666" t="s">
        <v>1359</v>
      </c>
      <c r="I236" s="666" t="s">
        <v>925</v>
      </c>
      <c r="J236" s="666" t="s">
        <v>1360</v>
      </c>
      <c r="K236" s="666" t="s">
        <v>1361</v>
      </c>
      <c r="L236" s="668">
        <v>14.629507057152971</v>
      </c>
      <c r="M236" s="668">
        <v>2100</v>
      </c>
      <c r="N236" s="669">
        <v>30721.96482002124</v>
      </c>
    </row>
    <row r="237" spans="1:14" ht="14.4" customHeight="1" x14ac:dyDescent="0.3">
      <c r="A237" s="664" t="s">
        <v>527</v>
      </c>
      <c r="B237" s="665" t="s">
        <v>2566</v>
      </c>
      <c r="C237" s="666" t="s">
        <v>533</v>
      </c>
      <c r="D237" s="667" t="s">
        <v>2567</v>
      </c>
      <c r="E237" s="666" t="s">
        <v>547</v>
      </c>
      <c r="F237" s="667" t="s">
        <v>2571</v>
      </c>
      <c r="G237" s="666" t="s">
        <v>580</v>
      </c>
      <c r="H237" s="666" t="s">
        <v>1362</v>
      </c>
      <c r="I237" s="666" t="s">
        <v>1362</v>
      </c>
      <c r="J237" s="666" t="s">
        <v>1363</v>
      </c>
      <c r="K237" s="666" t="s">
        <v>1364</v>
      </c>
      <c r="L237" s="668">
        <v>1.1299999999999999</v>
      </c>
      <c r="M237" s="668">
        <v>2</v>
      </c>
      <c r="N237" s="669">
        <v>2.2599999999999998</v>
      </c>
    </row>
    <row r="238" spans="1:14" ht="14.4" customHeight="1" x14ac:dyDescent="0.3">
      <c r="A238" s="664" t="s">
        <v>527</v>
      </c>
      <c r="B238" s="665" t="s">
        <v>2566</v>
      </c>
      <c r="C238" s="666" t="s">
        <v>533</v>
      </c>
      <c r="D238" s="667" t="s">
        <v>2567</v>
      </c>
      <c r="E238" s="666" t="s">
        <v>547</v>
      </c>
      <c r="F238" s="667" t="s">
        <v>2571</v>
      </c>
      <c r="G238" s="666" t="s">
        <v>580</v>
      </c>
      <c r="H238" s="666" t="s">
        <v>1365</v>
      </c>
      <c r="I238" s="666" t="s">
        <v>1366</v>
      </c>
      <c r="J238" s="666" t="s">
        <v>1367</v>
      </c>
      <c r="K238" s="666" t="s">
        <v>1368</v>
      </c>
      <c r="L238" s="668">
        <v>183.15103544190725</v>
      </c>
      <c r="M238" s="668">
        <v>1</v>
      </c>
      <c r="N238" s="669">
        <v>183.15103544190725</v>
      </c>
    </row>
    <row r="239" spans="1:14" ht="14.4" customHeight="1" x14ac:dyDescent="0.3">
      <c r="A239" s="664" t="s">
        <v>527</v>
      </c>
      <c r="B239" s="665" t="s">
        <v>2566</v>
      </c>
      <c r="C239" s="666" t="s">
        <v>533</v>
      </c>
      <c r="D239" s="667" t="s">
        <v>2567</v>
      </c>
      <c r="E239" s="666" t="s">
        <v>547</v>
      </c>
      <c r="F239" s="667" t="s">
        <v>2571</v>
      </c>
      <c r="G239" s="666" t="s">
        <v>580</v>
      </c>
      <c r="H239" s="666" t="s">
        <v>1369</v>
      </c>
      <c r="I239" s="666" t="s">
        <v>1370</v>
      </c>
      <c r="J239" s="666" t="s">
        <v>1371</v>
      </c>
      <c r="K239" s="666" t="s">
        <v>1372</v>
      </c>
      <c r="L239" s="668">
        <v>1.1300000000000001</v>
      </c>
      <c r="M239" s="668">
        <v>25</v>
      </c>
      <c r="N239" s="669">
        <v>28.250000000000004</v>
      </c>
    </row>
    <row r="240" spans="1:14" ht="14.4" customHeight="1" x14ac:dyDescent="0.3">
      <c r="A240" s="664" t="s">
        <v>527</v>
      </c>
      <c r="B240" s="665" t="s">
        <v>2566</v>
      </c>
      <c r="C240" s="666" t="s">
        <v>533</v>
      </c>
      <c r="D240" s="667" t="s">
        <v>2567</v>
      </c>
      <c r="E240" s="666" t="s">
        <v>547</v>
      </c>
      <c r="F240" s="667" t="s">
        <v>2571</v>
      </c>
      <c r="G240" s="666" t="s">
        <v>580</v>
      </c>
      <c r="H240" s="666" t="s">
        <v>1373</v>
      </c>
      <c r="I240" s="666" t="s">
        <v>1373</v>
      </c>
      <c r="J240" s="666" t="s">
        <v>1374</v>
      </c>
      <c r="K240" s="666" t="s">
        <v>1375</v>
      </c>
      <c r="L240" s="668">
        <v>250.8</v>
      </c>
      <c r="M240" s="668">
        <v>1</v>
      </c>
      <c r="N240" s="669">
        <v>250.8</v>
      </c>
    </row>
    <row r="241" spans="1:14" ht="14.4" customHeight="1" x14ac:dyDescent="0.3">
      <c r="A241" s="664" t="s">
        <v>527</v>
      </c>
      <c r="B241" s="665" t="s">
        <v>2566</v>
      </c>
      <c r="C241" s="666" t="s">
        <v>533</v>
      </c>
      <c r="D241" s="667" t="s">
        <v>2567</v>
      </c>
      <c r="E241" s="666" t="s">
        <v>547</v>
      </c>
      <c r="F241" s="667" t="s">
        <v>2571</v>
      </c>
      <c r="G241" s="666" t="s">
        <v>580</v>
      </c>
      <c r="H241" s="666" t="s">
        <v>1376</v>
      </c>
      <c r="I241" s="666" t="s">
        <v>1376</v>
      </c>
      <c r="J241" s="666" t="s">
        <v>1377</v>
      </c>
      <c r="K241" s="666" t="s">
        <v>1378</v>
      </c>
      <c r="L241" s="668">
        <v>56.6</v>
      </c>
      <c r="M241" s="668">
        <v>1</v>
      </c>
      <c r="N241" s="669">
        <v>56.6</v>
      </c>
    </row>
    <row r="242" spans="1:14" ht="14.4" customHeight="1" x14ac:dyDescent="0.3">
      <c r="A242" s="664" t="s">
        <v>527</v>
      </c>
      <c r="B242" s="665" t="s">
        <v>2566</v>
      </c>
      <c r="C242" s="666" t="s">
        <v>533</v>
      </c>
      <c r="D242" s="667" t="s">
        <v>2567</v>
      </c>
      <c r="E242" s="666" t="s">
        <v>547</v>
      </c>
      <c r="F242" s="667" t="s">
        <v>2571</v>
      </c>
      <c r="G242" s="666" t="s">
        <v>580</v>
      </c>
      <c r="H242" s="666" t="s">
        <v>1379</v>
      </c>
      <c r="I242" s="666" t="s">
        <v>1379</v>
      </c>
      <c r="J242" s="666" t="s">
        <v>1380</v>
      </c>
      <c r="K242" s="666" t="s">
        <v>1381</v>
      </c>
      <c r="L242" s="668">
        <v>226.0866666666667</v>
      </c>
      <c r="M242" s="668">
        <v>3</v>
      </c>
      <c r="N242" s="669">
        <v>678.2600000000001</v>
      </c>
    </row>
    <row r="243" spans="1:14" ht="14.4" customHeight="1" x14ac:dyDescent="0.3">
      <c r="A243" s="664" t="s">
        <v>527</v>
      </c>
      <c r="B243" s="665" t="s">
        <v>2566</v>
      </c>
      <c r="C243" s="666" t="s">
        <v>533</v>
      </c>
      <c r="D243" s="667" t="s">
        <v>2567</v>
      </c>
      <c r="E243" s="666" t="s">
        <v>547</v>
      </c>
      <c r="F243" s="667" t="s">
        <v>2571</v>
      </c>
      <c r="G243" s="666" t="s">
        <v>580</v>
      </c>
      <c r="H243" s="666" t="s">
        <v>1382</v>
      </c>
      <c r="I243" s="666" t="s">
        <v>1382</v>
      </c>
      <c r="J243" s="666" t="s">
        <v>1383</v>
      </c>
      <c r="K243" s="666" t="s">
        <v>1384</v>
      </c>
      <c r="L243" s="668">
        <v>123.715</v>
      </c>
      <c r="M243" s="668">
        <v>2</v>
      </c>
      <c r="N243" s="669">
        <v>247.43</v>
      </c>
    </row>
    <row r="244" spans="1:14" ht="14.4" customHeight="1" x14ac:dyDescent="0.3">
      <c r="A244" s="664" t="s">
        <v>527</v>
      </c>
      <c r="B244" s="665" t="s">
        <v>2566</v>
      </c>
      <c r="C244" s="666" t="s">
        <v>533</v>
      </c>
      <c r="D244" s="667" t="s">
        <v>2567</v>
      </c>
      <c r="E244" s="666" t="s">
        <v>547</v>
      </c>
      <c r="F244" s="667" t="s">
        <v>2571</v>
      </c>
      <c r="G244" s="666" t="s">
        <v>580</v>
      </c>
      <c r="H244" s="666" t="s">
        <v>1385</v>
      </c>
      <c r="I244" s="666" t="s">
        <v>925</v>
      </c>
      <c r="J244" s="666" t="s">
        <v>1386</v>
      </c>
      <c r="K244" s="666"/>
      <c r="L244" s="668">
        <v>45.83</v>
      </c>
      <c r="M244" s="668">
        <v>4</v>
      </c>
      <c r="N244" s="669">
        <v>183.32</v>
      </c>
    </row>
    <row r="245" spans="1:14" ht="14.4" customHeight="1" x14ac:dyDescent="0.3">
      <c r="A245" s="664" t="s">
        <v>527</v>
      </c>
      <c r="B245" s="665" t="s">
        <v>2566</v>
      </c>
      <c r="C245" s="666" t="s">
        <v>533</v>
      </c>
      <c r="D245" s="667" t="s">
        <v>2567</v>
      </c>
      <c r="E245" s="666" t="s">
        <v>547</v>
      </c>
      <c r="F245" s="667" t="s">
        <v>2571</v>
      </c>
      <c r="G245" s="666" t="s">
        <v>580</v>
      </c>
      <c r="H245" s="666" t="s">
        <v>1387</v>
      </c>
      <c r="I245" s="666" t="s">
        <v>1387</v>
      </c>
      <c r="J245" s="666" t="s">
        <v>1388</v>
      </c>
      <c r="K245" s="666" t="s">
        <v>1389</v>
      </c>
      <c r="L245" s="668">
        <v>199.98</v>
      </c>
      <c r="M245" s="668">
        <v>6</v>
      </c>
      <c r="N245" s="669">
        <v>1199.8799999999999</v>
      </c>
    </row>
    <row r="246" spans="1:14" ht="14.4" customHeight="1" x14ac:dyDescent="0.3">
      <c r="A246" s="664" t="s">
        <v>527</v>
      </c>
      <c r="B246" s="665" t="s">
        <v>2566</v>
      </c>
      <c r="C246" s="666" t="s">
        <v>533</v>
      </c>
      <c r="D246" s="667" t="s">
        <v>2567</v>
      </c>
      <c r="E246" s="666" t="s">
        <v>547</v>
      </c>
      <c r="F246" s="667" t="s">
        <v>2571</v>
      </c>
      <c r="G246" s="666" t="s">
        <v>580</v>
      </c>
      <c r="H246" s="666" t="s">
        <v>1390</v>
      </c>
      <c r="I246" s="666" t="s">
        <v>1390</v>
      </c>
      <c r="J246" s="666" t="s">
        <v>1391</v>
      </c>
      <c r="K246" s="666" t="s">
        <v>1392</v>
      </c>
      <c r="L246" s="668">
        <v>73.09999999999998</v>
      </c>
      <c r="M246" s="668">
        <v>2</v>
      </c>
      <c r="N246" s="669">
        <v>146.19999999999996</v>
      </c>
    </row>
    <row r="247" spans="1:14" ht="14.4" customHeight="1" x14ac:dyDescent="0.3">
      <c r="A247" s="664" t="s">
        <v>527</v>
      </c>
      <c r="B247" s="665" t="s">
        <v>2566</v>
      </c>
      <c r="C247" s="666" t="s">
        <v>533</v>
      </c>
      <c r="D247" s="667" t="s">
        <v>2567</v>
      </c>
      <c r="E247" s="666" t="s">
        <v>547</v>
      </c>
      <c r="F247" s="667" t="s">
        <v>2571</v>
      </c>
      <c r="G247" s="666" t="s">
        <v>580</v>
      </c>
      <c r="H247" s="666" t="s">
        <v>1393</v>
      </c>
      <c r="I247" s="666" t="s">
        <v>1393</v>
      </c>
      <c r="J247" s="666" t="s">
        <v>1394</v>
      </c>
      <c r="K247" s="666" t="s">
        <v>1395</v>
      </c>
      <c r="L247" s="668">
        <v>264.99</v>
      </c>
      <c r="M247" s="668">
        <v>3</v>
      </c>
      <c r="N247" s="669">
        <v>794.97</v>
      </c>
    </row>
    <row r="248" spans="1:14" ht="14.4" customHeight="1" x14ac:dyDescent="0.3">
      <c r="A248" s="664" t="s">
        <v>527</v>
      </c>
      <c r="B248" s="665" t="s">
        <v>2566</v>
      </c>
      <c r="C248" s="666" t="s">
        <v>533</v>
      </c>
      <c r="D248" s="667" t="s">
        <v>2567</v>
      </c>
      <c r="E248" s="666" t="s">
        <v>547</v>
      </c>
      <c r="F248" s="667" t="s">
        <v>2571</v>
      </c>
      <c r="G248" s="666" t="s">
        <v>580</v>
      </c>
      <c r="H248" s="666" t="s">
        <v>1396</v>
      </c>
      <c r="I248" s="666" t="s">
        <v>1396</v>
      </c>
      <c r="J248" s="666" t="s">
        <v>1397</v>
      </c>
      <c r="K248" s="666" t="s">
        <v>1398</v>
      </c>
      <c r="L248" s="668">
        <v>129.92000000000004</v>
      </c>
      <c r="M248" s="668">
        <v>1</v>
      </c>
      <c r="N248" s="669">
        <v>129.92000000000004</v>
      </c>
    </row>
    <row r="249" spans="1:14" ht="14.4" customHeight="1" x14ac:dyDescent="0.3">
      <c r="A249" s="664" t="s">
        <v>527</v>
      </c>
      <c r="B249" s="665" t="s">
        <v>2566</v>
      </c>
      <c r="C249" s="666" t="s">
        <v>533</v>
      </c>
      <c r="D249" s="667" t="s">
        <v>2567</v>
      </c>
      <c r="E249" s="666" t="s">
        <v>547</v>
      </c>
      <c r="F249" s="667" t="s">
        <v>2571</v>
      </c>
      <c r="G249" s="666" t="s">
        <v>580</v>
      </c>
      <c r="H249" s="666" t="s">
        <v>1399</v>
      </c>
      <c r="I249" s="666" t="s">
        <v>1399</v>
      </c>
      <c r="J249" s="666" t="s">
        <v>1081</v>
      </c>
      <c r="K249" s="666" t="s">
        <v>1082</v>
      </c>
      <c r="L249" s="668">
        <v>47.619954019308651</v>
      </c>
      <c r="M249" s="668">
        <v>36</v>
      </c>
      <c r="N249" s="669">
        <v>1714.3183446951114</v>
      </c>
    </row>
    <row r="250" spans="1:14" ht="14.4" customHeight="1" x14ac:dyDescent="0.3">
      <c r="A250" s="664" t="s">
        <v>527</v>
      </c>
      <c r="B250" s="665" t="s">
        <v>2566</v>
      </c>
      <c r="C250" s="666" t="s">
        <v>533</v>
      </c>
      <c r="D250" s="667" t="s">
        <v>2567</v>
      </c>
      <c r="E250" s="666" t="s">
        <v>547</v>
      </c>
      <c r="F250" s="667" t="s">
        <v>2571</v>
      </c>
      <c r="G250" s="666" t="s">
        <v>580</v>
      </c>
      <c r="H250" s="666" t="s">
        <v>1400</v>
      </c>
      <c r="I250" s="666" t="s">
        <v>625</v>
      </c>
      <c r="J250" s="666" t="s">
        <v>1401</v>
      </c>
      <c r="K250" s="666" t="s">
        <v>1402</v>
      </c>
      <c r="L250" s="668">
        <v>368.43009595711152</v>
      </c>
      <c r="M250" s="668">
        <v>1</v>
      </c>
      <c r="N250" s="669">
        <v>368.43009595711152</v>
      </c>
    </row>
    <row r="251" spans="1:14" ht="14.4" customHeight="1" x14ac:dyDescent="0.3">
      <c r="A251" s="664" t="s">
        <v>527</v>
      </c>
      <c r="B251" s="665" t="s">
        <v>2566</v>
      </c>
      <c r="C251" s="666" t="s">
        <v>533</v>
      </c>
      <c r="D251" s="667" t="s">
        <v>2567</v>
      </c>
      <c r="E251" s="666" t="s">
        <v>547</v>
      </c>
      <c r="F251" s="667" t="s">
        <v>2571</v>
      </c>
      <c r="G251" s="666" t="s">
        <v>580</v>
      </c>
      <c r="H251" s="666" t="s">
        <v>1403</v>
      </c>
      <c r="I251" s="666" t="s">
        <v>1403</v>
      </c>
      <c r="J251" s="666" t="s">
        <v>1404</v>
      </c>
      <c r="K251" s="666" t="s">
        <v>1405</v>
      </c>
      <c r="L251" s="668">
        <v>102.95</v>
      </c>
      <c r="M251" s="668">
        <v>1</v>
      </c>
      <c r="N251" s="669">
        <v>102.95</v>
      </c>
    </row>
    <row r="252" spans="1:14" ht="14.4" customHeight="1" x14ac:dyDescent="0.3">
      <c r="A252" s="664" t="s">
        <v>527</v>
      </c>
      <c r="B252" s="665" t="s">
        <v>2566</v>
      </c>
      <c r="C252" s="666" t="s">
        <v>533</v>
      </c>
      <c r="D252" s="667" t="s">
        <v>2567</v>
      </c>
      <c r="E252" s="666" t="s">
        <v>547</v>
      </c>
      <c r="F252" s="667" t="s">
        <v>2571</v>
      </c>
      <c r="G252" s="666" t="s">
        <v>580</v>
      </c>
      <c r="H252" s="666" t="s">
        <v>1406</v>
      </c>
      <c r="I252" s="666" t="s">
        <v>1406</v>
      </c>
      <c r="J252" s="666" t="s">
        <v>1407</v>
      </c>
      <c r="K252" s="666" t="s">
        <v>1408</v>
      </c>
      <c r="L252" s="668">
        <v>88.809999999999945</v>
      </c>
      <c r="M252" s="668">
        <v>1</v>
      </c>
      <c r="N252" s="669">
        <v>88.809999999999945</v>
      </c>
    </row>
    <row r="253" spans="1:14" ht="14.4" customHeight="1" x14ac:dyDescent="0.3">
      <c r="A253" s="664" t="s">
        <v>527</v>
      </c>
      <c r="B253" s="665" t="s">
        <v>2566</v>
      </c>
      <c r="C253" s="666" t="s">
        <v>533</v>
      </c>
      <c r="D253" s="667" t="s">
        <v>2567</v>
      </c>
      <c r="E253" s="666" t="s">
        <v>547</v>
      </c>
      <c r="F253" s="667" t="s">
        <v>2571</v>
      </c>
      <c r="G253" s="666" t="s">
        <v>580</v>
      </c>
      <c r="H253" s="666" t="s">
        <v>1409</v>
      </c>
      <c r="I253" s="666" t="s">
        <v>1409</v>
      </c>
      <c r="J253" s="666" t="s">
        <v>1410</v>
      </c>
      <c r="K253" s="666" t="s">
        <v>1411</v>
      </c>
      <c r="L253" s="668">
        <v>81.89983302853706</v>
      </c>
      <c r="M253" s="668">
        <v>3</v>
      </c>
      <c r="N253" s="669">
        <v>245.69949908561119</v>
      </c>
    </row>
    <row r="254" spans="1:14" ht="14.4" customHeight="1" x14ac:dyDescent="0.3">
      <c r="A254" s="664" t="s">
        <v>527</v>
      </c>
      <c r="B254" s="665" t="s">
        <v>2566</v>
      </c>
      <c r="C254" s="666" t="s">
        <v>533</v>
      </c>
      <c r="D254" s="667" t="s">
        <v>2567</v>
      </c>
      <c r="E254" s="666" t="s">
        <v>547</v>
      </c>
      <c r="F254" s="667" t="s">
        <v>2571</v>
      </c>
      <c r="G254" s="666" t="s">
        <v>580</v>
      </c>
      <c r="H254" s="666" t="s">
        <v>1412</v>
      </c>
      <c r="I254" s="666" t="s">
        <v>1412</v>
      </c>
      <c r="J254" s="666" t="s">
        <v>1314</v>
      </c>
      <c r="K254" s="666" t="s">
        <v>969</v>
      </c>
      <c r="L254" s="668">
        <v>50.250000000000014</v>
      </c>
      <c r="M254" s="668">
        <v>5</v>
      </c>
      <c r="N254" s="669">
        <v>251.25000000000009</v>
      </c>
    </row>
    <row r="255" spans="1:14" ht="14.4" customHeight="1" x14ac:dyDescent="0.3">
      <c r="A255" s="664" t="s">
        <v>527</v>
      </c>
      <c r="B255" s="665" t="s">
        <v>2566</v>
      </c>
      <c r="C255" s="666" t="s">
        <v>533</v>
      </c>
      <c r="D255" s="667" t="s">
        <v>2567</v>
      </c>
      <c r="E255" s="666" t="s">
        <v>547</v>
      </c>
      <c r="F255" s="667" t="s">
        <v>2571</v>
      </c>
      <c r="G255" s="666" t="s">
        <v>580</v>
      </c>
      <c r="H255" s="666" t="s">
        <v>1413</v>
      </c>
      <c r="I255" s="666" t="s">
        <v>1413</v>
      </c>
      <c r="J255" s="666" t="s">
        <v>1414</v>
      </c>
      <c r="K255" s="666" t="s">
        <v>1415</v>
      </c>
      <c r="L255" s="668">
        <v>71.099999999999994</v>
      </c>
      <c r="M255" s="668">
        <v>1</v>
      </c>
      <c r="N255" s="669">
        <v>71.099999999999994</v>
      </c>
    </row>
    <row r="256" spans="1:14" ht="14.4" customHeight="1" x14ac:dyDescent="0.3">
      <c r="A256" s="664" t="s">
        <v>527</v>
      </c>
      <c r="B256" s="665" t="s">
        <v>2566</v>
      </c>
      <c r="C256" s="666" t="s">
        <v>533</v>
      </c>
      <c r="D256" s="667" t="s">
        <v>2567</v>
      </c>
      <c r="E256" s="666" t="s">
        <v>547</v>
      </c>
      <c r="F256" s="667" t="s">
        <v>2571</v>
      </c>
      <c r="G256" s="666" t="s">
        <v>580</v>
      </c>
      <c r="H256" s="666" t="s">
        <v>1416</v>
      </c>
      <c r="I256" s="666" t="s">
        <v>1416</v>
      </c>
      <c r="J256" s="666" t="s">
        <v>719</v>
      </c>
      <c r="K256" s="666" t="s">
        <v>1417</v>
      </c>
      <c r="L256" s="668">
        <v>72.879999999999953</v>
      </c>
      <c r="M256" s="668">
        <v>2</v>
      </c>
      <c r="N256" s="669">
        <v>145.75999999999991</v>
      </c>
    </row>
    <row r="257" spans="1:14" ht="14.4" customHeight="1" x14ac:dyDescent="0.3">
      <c r="A257" s="664" t="s">
        <v>527</v>
      </c>
      <c r="B257" s="665" t="s">
        <v>2566</v>
      </c>
      <c r="C257" s="666" t="s">
        <v>533</v>
      </c>
      <c r="D257" s="667" t="s">
        <v>2567</v>
      </c>
      <c r="E257" s="666" t="s">
        <v>547</v>
      </c>
      <c r="F257" s="667" t="s">
        <v>2571</v>
      </c>
      <c r="G257" s="666" t="s">
        <v>580</v>
      </c>
      <c r="H257" s="666" t="s">
        <v>1418</v>
      </c>
      <c r="I257" s="666" t="s">
        <v>1418</v>
      </c>
      <c r="J257" s="666" t="s">
        <v>1419</v>
      </c>
      <c r="K257" s="666" t="s">
        <v>1420</v>
      </c>
      <c r="L257" s="668">
        <v>11.318999999999999</v>
      </c>
      <c r="M257" s="668">
        <v>10</v>
      </c>
      <c r="N257" s="669">
        <v>113.19</v>
      </c>
    </row>
    <row r="258" spans="1:14" ht="14.4" customHeight="1" x14ac:dyDescent="0.3">
      <c r="A258" s="664" t="s">
        <v>527</v>
      </c>
      <c r="B258" s="665" t="s">
        <v>2566</v>
      </c>
      <c r="C258" s="666" t="s">
        <v>533</v>
      </c>
      <c r="D258" s="667" t="s">
        <v>2567</v>
      </c>
      <c r="E258" s="666" t="s">
        <v>547</v>
      </c>
      <c r="F258" s="667" t="s">
        <v>2571</v>
      </c>
      <c r="G258" s="666" t="s">
        <v>580</v>
      </c>
      <c r="H258" s="666" t="s">
        <v>1421</v>
      </c>
      <c r="I258" s="666" t="s">
        <v>925</v>
      </c>
      <c r="J258" s="666" t="s">
        <v>1422</v>
      </c>
      <c r="K258" s="666"/>
      <c r="L258" s="668">
        <v>89.779950893497428</v>
      </c>
      <c r="M258" s="668">
        <v>2</v>
      </c>
      <c r="N258" s="669">
        <v>179.55990178699486</v>
      </c>
    </row>
    <row r="259" spans="1:14" ht="14.4" customHeight="1" x14ac:dyDescent="0.3">
      <c r="A259" s="664" t="s">
        <v>527</v>
      </c>
      <c r="B259" s="665" t="s">
        <v>2566</v>
      </c>
      <c r="C259" s="666" t="s">
        <v>533</v>
      </c>
      <c r="D259" s="667" t="s">
        <v>2567</v>
      </c>
      <c r="E259" s="666" t="s">
        <v>547</v>
      </c>
      <c r="F259" s="667" t="s">
        <v>2571</v>
      </c>
      <c r="G259" s="666" t="s">
        <v>580</v>
      </c>
      <c r="H259" s="666" t="s">
        <v>1423</v>
      </c>
      <c r="I259" s="666" t="s">
        <v>1423</v>
      </c>
      <c r="J259" s="666" t="s">
        <v>660</v>
      </c>
      <c r="K259" s="666" t="s">
        <v>661</v>
      </c>
      <c r="L259" s="668">
        <v>62.009999999999977</v>
      </c>
      <c r="M259" s="668">
        <v>1</v>
      </c>
      <c r="N259" s="669">
        <v>62.009999999999977</v>
      </c>
    </row>
    <row r="260" spans="1:14" ht="14.4" customHeight="1" x14ac:dyDescent="0.3">
      <c r="A260" s="664" t="s">
        <v>527</v>
      </c>
      <c r="B260" s="665" t="s">
        <v>2566</v>
      </c>
      <c r="C260" s="666" t="s">
        <v>533</v>
      </c>
      <c r="D260" s="667" t="s">
        <v>2567</v>
      </c>
      <c r="E260" s="666" t="s">
        <v>547</v>
      </c>
      <c r="F260" s="667" t="s">
        <v>2571</v>
      </c>
      <c r="G260" s="666" t="s">
        <v>580</v>
      </c>
      <c r="H260" s="666" t="s">
        <v>1424</v>
      </c>
      <c r="I260" s="666" t="s">
        <v>1424</v>
      </c>
      <c r="J260" s="666" t="s">
        <v>719</v>
      </c>
      <c r="K260" s="666" t="s">
        <v>720</v>
      </c>
      <c r="L260" s="668">
        <v>28.600000000000009</v>
      </c>
      <c r="M260" s="668">
        <v>12</v>
      </c>
      <c r="N260" s="669">
        <v>343.2000000000001</v>
      </c>
    </row>
    <row r="261" spans="1:14" ht="14.4" customHeight="1" x14ac:dyDescent="0.3">
      <c r="A261" s="664" t="s">
        <v>527</v>
      </c>
      <c r="B261" s="665" t="s">
        <v>2566</v>
      </c>
      <c r="C261" s="666" t="s">
        <v>533</v>
      </c>
      <c r="D261" s="667" t="s">
        <v>2567</v>
      </c>
      <c r="E261" s="666" t="s">
        <v>547</v>
      </c>
      <c r="F261" s="667" t="s">
        <v>2571</v>
      </c>
      <c r="G261" s="666" t="s">
        <v>580</v>
      </c>
      <c r="H261" s="666" t="s">
        <v>1425</v>
      </c>
      <c r="I261" s="666" t="s">
        <v>1425</v>
      </c>
      <c r="J261" s="666" t="s">
        <v>719</v>
      </c>
      <c r="K261" s="666" t="s">
        <v>1227</v>
      </c>
      <c r="L261" s="668">
        <v>18.707145939338695</v>
      </c>
      <c r="M261" s="668">
        <v>14</v>
      </c>
      <c r="N261" s="669">
        <v>261.90004315074174</v>
      </c>
    </row>
    <row r="262" spans="1:14" ht="14.4" customHeight="1" x14ac:dyDescent="0.3">
      <c r="A262" s="664" t="s">
        <v>527</v>
      </c>
      <c r="B262" s="665" t="s">
        <v>2566</v>
      </c>
      <c r="C262" s="666" t="s">
        <v>533</v>
      </c>
      <c r="D262" s="667" t="s">
        <v>2567</v>
      </c>
      <c r="E262" s="666" t="s">
        <v>547</v>
      </c>
      <c r="F262" s="667" t="s">
        <v>2571</v>
      </c>
      <c r="G262" s="666" t="s">
        <v>580</v>
      </c>
      <c r="H262" s="666" t="s">
        <v>1426</v>
      </c>
      <c r="I262" s="666" t="s">
        <v>1426</v>
      </c>
      <c r="J262" s="666" t="s">
        <v>1427</v>
      </c>
      <c r="K262" s="666" t="s">
        <v>1428</v>
      </c>
      <c r="L262" s="668">
        <v>26.950000000000006</v>
      </c>
      <c r="M262" s="668">
        <v>7</v>
      </c>
      <c r="N262" s="669">
        <v>188.65000000000003</v>
      </c>
    </row>
    <row r="263" spans="1:14" ht="14.4" customHeight="1" x14ac:dyDescent="0.3">
      <c r="A263" s="664" t="s">
        <v>527</v>
      </c>
      <c r="B263" s="665" t="s">
        <v>2566</v>
      </c>
      <c r="C263" s="666" t="s">
        <v>533</v>
      </c>
      <c r="D263" s="667" t="s">
        <v>2567</v>
      </c>
      <c r="E263" s="666" t="s">
        <v>547</v>
      </c>
      <c r="F263" s="667" t="s">
        <v>2571</v>
      </c>
      <c r="G263" s="666" t="s">
        <v>580</v>
      </c>
      <c r="H263" s="666" t="s">
        <v>1429</v>
      </c>
      <c r="I263" s="666" t="s">
        <v>1430</v>
      </c>
      <c r="J263" s="666" t="s">
        <v>1431</v>
      </c>
      <c r="K263" s="666" t="s">
        <v>1432</v>
      </c>
      <c r="L263" s="668">
        <v>216.81000000000006</v>
      </c>
      <c r="M263" s="668">
        <v>2</v>
      </c>
      <c r="N263" s="669">
        <v>433.62000000000012</v>
      </c>
    </row>
    <row r="264" spans="1:14" ht="14.4" customHeight="1" x14ac:dyDescent="0.3">
      <c r="A264" s="664" t="s">
        <v>527</v>
      </c>
      <c r="B264" s="665" t="s">
        <v>2566</v>
      </c>
      <c r="C264" s="666" t="s">
        <v>533</v>
      </c>
      <c r="D264" s="667" t="s">
        <v>2567</v>
      </c>
      <c r="E264" s="666" t="s">
        <v>547</v>
      </c>
      <c r="F264" s="667" t="s">
        <v>2571</v>
      </c>
      <c r="G264" s="666" t="s">
        <v>1433</v>
      </c>
      <c r="H264" s="666" t="s">
        <v>1434</v>
      </c>
      <c r="I264" s="666" t="s">
        <v>1434</v>
      </c>
      <c r="J264" s="666" t="s">
        <v>1435</v>
      </c>
      <c r="K264" s="666" t="s">
        <v>1436</v>
      </c>
      <c r="L264" s="668">
        <v>14.880000000000003</v>
      </c>
      <c r="M264" s="668">
        <v>2</v>
      </c>
      <c r="N264" s="669">
        <v>29.760000000000005</v>
      </c>
    </row>
    <row r="265" spans="1:14" ht="14.4" customHeight="1" x14ac:dyDescent="0.3">
      <c r="A265" s="664" t="s">
        <v>527</v>
      </c>
      <c r="B265" s="665" t="s">
        <v>2566</v>
      </c>
      <c r="C265" s="666" t="s">
        <v>533</v>
      </c>
      <c r="D265" s="667" t="s">
        <v>2567</v>
      </c>
      <c r="E265" s="666" t="s">
        <v>547</v>
      </c>
      <c r="F265" s="667" t="s">
        <v>2571</v>
      </c>
      <c r="G265" s="666" t="s">
        <v>1433</v>
      </c>
      <c r="H265" s="666" t="s">
        <v>1437</v>
      </c>
      <c r="I265" s="666" t="s">
        <v>1438</v>
      </c>
      <c r="J265" s="666" t="s">
        <v>1439</v>
      </c>
      <c r="K265" s="666" t="s">
        <v>1440</v>
      </c>
      <c r="L265" s="668">
        <v>34.75</v>
      </c>
      <c r="M265" s="668">
        <v>10</v>
      </c>
      <c r="N265" s="669">
        <v>347.5</v>
      </c>
    </row>
    <row r="266" spans="1:14" ht="14.4" customHeight="1" x14ac:dyDescent="0.3">
      <c r="A266" s="664" t="s">
        <v>527</v>
      </c>
      <c r="B266" s="665" t="s">
        <v>2566</v>
      </c>
      <c r="C266" s="666" t="s">
        <v>533</v>
      </c>
      <c r="D266" s="667" t="s">
        <v>2567</v>
      </c>
      <c r="E266" s="666" t="s">
        <v>547</v>
      </c>
      <c r="F266" s="667" t="s">
        <v>2571</v>
      </c>
      <c r="G266" s="666" t="s">
        <v>1433</v>
      </c>
      <c r="H266" s="666" t="s">
        <v>1441</v>
      </c>
      <c r="I266" s="666" t="s">
        <v>1442</v>
      </c>
      <c r="J266" s="666" t="s">
        <v>578</v>
      </c>
      <c r="K266" s="666" t="s">
        <v>579</v>
      </c>
      <c r="L266" s="668">
        <v>105.06011719821959</v>
      </c>
      <c r="M266" s="668">
        <v>3</v>
      </c>
      <c r="N266" s="669">
        <v>315.18035159465876</v>
      </c>
    </row>
    <row r="267" spans="1:14" ht="14.4" customHeight="1" x14ac:dyDescent="0.3">
      <c r="A267" s="664" t="s">
        <v>527</v>
      </c>
      <c r="B267" s="665" t="s">
        <v>2566</v>
      </c>
      <c r="C267" s="666" t="s">
        <v>533</v>
      </c>
      <c r="D267" s="667" t="s">
        <v>2567</v>
      </c>
      <c r="E267" s="666" t="s">
        <v>547</v>
      </c>
      <c r="F267" s="667" t="s">
        <v>2571</v>
      </c>
      <c r="G267" s="666" t="s">
        <v>1433</v>
      </c>
      <c r="H267" s="666" t="s">
        <v>1443</v>
      </c>
      <c r="I267" s="666" t="s">
        <v>1444</v>
      </c>
      <c r="J267" s="666" t="s">
        <v>1445</v>
      </c>
      <c r="K267" s="666" t="s">
        <v>1446</v>
      </c>
      <c r="L267" s="668">
        <v>45.189795420307263</v>
      </c>
      <c r="M267" s="668">
        <v>2</v>
      </c>
      <c r="N267" s="669">
        <v>90.379590840614526</v>
      </c>
    </row>
    <row r="268" spans="1:14" ht="14.4" customHeight="1" x14ac:dyDescent="0.3">
      <c r="A268" s="664" t="s">
        <v>527</v>
      </c>
      <c r="B268" s="665" t="s">
        <v>2566</v>
      </c>
      <c r="C268" s="666" t="s">
        <v>533</v>
      </c>
      <c r="D268" s="667" t="s">
        <v>2567</v>
      </c>
      <c r="E268" s="666" t="s">
        <v>547</v>
      </c>
      <c r="F268" s="667" t="s">
        <v>2571</v>
      </c>
      <c r="G268" s="666" t="s">
        <v>1433</v>
      </c>
      <c r="H268" s="666" t="s">
        <v>1447</v>
      </c>
      <c r="I268" s="666" t="s">
        <v>1448</v>
      </c>
      <c r="J268" s="666" t="s">
        <v>1449</v>
      </c>
      <c r="K268" s="666" t="s">
        <v>1003</v>
      </c>
      <c r="L268" s="668">
        <v>62.139999999999986</v>
      </c>
      <c r="M268" s="668">
        <v>2</v>
      </c>
      <c r="N268" s="669">
        <v>124.27999999999997</v>
      </c>
    </row>
    <row r="269" spans="1:14" ht="14.4" customHeight="1" x14ac:dyDescent="0.3">
      <c r="A269" s="664" t="s">
        <v>527</v>
      </c>
      <c r="B269" s="665" t="s">
        <v>2566</v>
      </c>
      <c r="C269" s="666" t="s">
        <v>533</v>
      </c>
      <c r="D269" s="667" t="s">
        <v>2567</v>
      </c>
      <c r="E269" s="666" t="s">
        <v>547</v>
      </c>
      <c r="F269" s="667" t="s">
        <v>2571</v>
      </c>
      <c r="G269" s="666" t="s">
        <v>1433</v>
      </c>
      <c r="H269" s="666" t="s">
        <v>1450</v>
      </c>
      <c r="I269" s="666" t="s">
        <v>1451</v>
      </c>
      <c r="J269" s="666" t="s">
        <v>1452</v>
      </c>
      <c r="K269" s="666" t="s">
        <v>1453</v>
      </c>
      <c r="L269" s="668">
        <v>105.40499999999999</v>
      </c>
      <c r="M269" s="668">
        <v>2</v>
      </c>
      <c r="N269" s="669">
        <v>210.80999999999997</v>
      </c>
    </row>
    <row r="270" spans="1:14" ht="14.4" customHeight="1" x14ac:dyDescent="0.3">
      <c r="A270" s="664" t="s">
        <v>527</v>
      </c>
      <c r="B270" s="665" t="s">
        <v>2566</v>
      </c>
      <c r="C270" s="666" t="s">
        <v>533</v>
      </c>
      <c r="D270" s="667" t="s">
        <v>2567</v>
      </c>
      <c r="E270" s="666" t="s">
        <v>547</v>
      </c>
      <c r="F270" s="667" t="s">
        <v>2571</v>
      </c>
      <c r="G270" s="666" t="s">
        <v>1433</v>
      </c>
      <c r="H270" s="666" t="s">
        <v>1454</v>
      </c>
      <c r="I270" s="666" t="s">
        <v>1455</v>
      </c>
      <c r="J270" s="666" t="s">
        <v>1456</v>
      </c>
      <c r="K270" s="666" t="s">
        <v>1457</v>
      </c>
      <c r="L270" s="668">
        <v>87.439998495530673</v>
      </c>
      <c r="M270" s="668">
        <v>5</v>
      </c>
      <c r="N270" s="669">
        <v>437.19999247765338</v>
      </c>
    </row>
    <row r="271" spans="1:14" ht="14.4" customHeight="1" x14ac:dyDescent="0.3">
      <c r="A271" s="664" t="s">
        <v>527</v>
      </c>
      <c r="B271" s="665" t="s">
        <v>2566</v>
      </c>
      <c r="C271" s="666" t="s">
        <v>533</v>
      </c>
      <c r="D271" s="667" t="s">
        <v>2567</v>
      </c>
      <c r="E271" s="666" t="s">
        <v>547</v>
      </c>
      <c r="F271" s="667" t="s">
        <v>2571</v>
      </c>
      <c r="G271" s="666" t="s">
        <v>1433</v>
      </c>
      <c r="H271" s="666" t="s">
        <v>1458</v>
      </c>
      <c r="I271" s="666" t="s">
        <v>1459</v>
      </c>
      <c r="J271" s="666" t="s">
        <v>1460</v>
      </c>
      <c r="K271" s="666" t="s">
        <v>1461</v>
      </c>
      <c r="L271" s="668">
        <v>721.2</v>
      </c>
      <c r="M271" s="668">
        <v>13</v>
      </c>
      <c r="N271" s="669">
        <v>9375.6</v>
      </c>
    </row>
    <row r="272" spans="1:14" ht="14.4" customHeight="1" x14ac:dyDescent="0.3">
      <c r="A272" s="664" t="s">
        <v>527</v>
      </c>
      <c r="B272" s="665" t="s">
        <v>2566</v>
      </c>
      <c r="C272" s="666" t="s">
        <v>533</v>
      </c>
      <c r="D272" s="667" t="s">
        <v>2567</v>
      </c>
      <c r="E272" s="666" t="s">
        <v>547</v>
      </c>
      <c r="F272" s="667" t="s">
        <v>2571</v>
      </c>
      <c r="G272" s="666" t="s">
        <v>1433</v>
      </c>
      <c r="H272" s="666" t="s">
        <v>1462</v>
      </c>
      <c r="I272" s="666" t="s">
        <v>1463</v>
      </c>
      <c r="J272" s="666" t="s">
        <v>1464</v>
      </c>
      <c r="K272" s="666" t="s">
        <v>1141</v>
      </c>
      <c r="L272" s="668">
        <v>45.769959170884093</v>
      </c>
      <c r="M272" s="668">
        <v>4</v>
      </c>
      <c r="N272" s="669">
        <v>183.07983668353637</v>
      </c>
    </row>
    <row r="273" spans="1:14" ht="14.4" customHeight="1" x14ac:dyDescent="0.3">
      <c r="A273" s="664" t="s">
        <v>527</v>
      </c>
      <c r="B273" s="665" t="s">
        <v>2566</v>
      </c>
      <c r="C273" s="666" t="s">
        <v>533</v>
      </c>
      <c r="D273" s="667" t="s">
        <v>2567</v>
      </c>
      <c r="E273" s="666" t="s">
        <v>547</v>
      </c>
      <c r="F273" s="667" t="s">
        <v>2571</v>
      </c>
      <c r="G273" s="666" t="s">
        <v>1433</v>
      </c>
      <c r="H273" s="666" t="s">
        <v>1465</v>
      </c>
      <c r="I273" s="666" t="s">
        <v>1466</v>
      </c>
      <c r="J273" s="666" t="s">
        <v>1467</v>
      </c>
      <c r="K273" s="666" t="s">
        <v>831</v>
      </c>
      <c r="L273" s="668">
        <v>39.480000000000004</v>
      </c>
      <c r="M273" s="668">
        <v>1</v>
      </c>
      <c r="N273" s="669">
        <v>39.480000000000004</v>
      </c>
    </row>
    <row r="274" spans="1:14" ht="14.4" customHeight="1" x14ac:dyDescent="0.3">
      <c r="A274" s="664" t="s">
        <v>527</v>
      </c>
      <c r="B274" s="665" t="s">
        <v>2566</v>
      </c>
      <c r="C274" s="666" t="s">
        <v>533</v>
      </c>
      <c r="D274" s="667" t="s">
        <v>2567</v>
      </c>
      <c r="E274" s="666" t="s">
        <v>547</v>
      </c>
      <c r="F274" s="667" t="s">
        <v>2571</v>
      </c>
      <c r="G274" s="666" t="s">
        <v>1433</v>
      </c>
      <c r="H274" s="666" t="s">
        <v>1468</v>
      </c>
      <c r="I274" s="666" t="s">
        <v>1469</v>
      </c>
      <c r="J274" s="666" t="s">
        <v>1470</v>
      </c>
      <c r="K274" s="666" t="s">
        <v>1471</v>
      </c>
      <c r="L274" s="668">
        <v>43.29999999999999</v>
      </c>
      <c r="M274" s="668">
        <v>3</v>
      </c>
      <c r="N274" s="669">
        <v>129.89999999999998</v>
      </c>
    </row>
    <row r="275" spans="1:14" ht="14.4" customHeight="1" x14ac:dyDescent="0.3">
      <c r="A275" s="664" t="s">
        <v>527</v>
      </c>
      <c r="B275" s="665" t="s">
        <v>2566</v>
      </c>
      <c r="C275" s="666" t="s">
        <v>533</v>
      </c>
      <c r="D275" s="667" t="s">
        <v>2567</v>
      </c>
      <c r="E275" s="666" t="s">
        <v>547</v>
      </c>
      <c r="F275" s="667" t="s">
        <v>2571</v>
      </c>
      <c r="G275" s="666" t="s">
        <v>1433</v>
      </c>
      <c r="H275" s="666" t="s">
        <v>1472</v>
      </c>
      <c r="I275" s="666" t="s">
        <v>1473</v>
      </c>
      <c r="J275" s="666" t="s">
        <v>1474</v>
      </c>
      <c r="K275" s="666" t="s">
        <v>1308</v>
      </c>
      <c r="L275" s="668">
        <v>42.579999999999991</v>
      </c>
      <c r="M275" s="668">
        <v>1</v>
      </c>
      <c r="N275" s="669">
        <v>42.579999999999991</v>
      </c>
    </row>
    <row r="276" spans="1:14" ht="14.4" customHeight="1" x14ac:dyDescent="0.3">
      <c r="A276" s="664" t="s">
        <v>527</v>
      </c>
      <c r="B276" s="665" t="s">
        <v>2566</v>
      </c>
      <c r="C276" s="666" t="s">
        <v>533</v>
      </c>
      <c r="D276" s="667" t="s">
        <v>2567</v>
      </c>
      <c r="E276" s="666" t="s">
        <v>547</v>
      </c>
      <c r="F276" s="667" t="s">
        <v>2571</v>
      </c>
      <c r="G276" s="666" t="s">
        <v>1433</v>
      </c>
      <c r="H276" s="666" t="s">
        <v>1475</v>
      </c>
      <c r="I276" s="666" t="s">
        <v>1476</v>
      </c>
      <c r="J276" s="666" t="s">
        <v>1477</v>
      </c>
      <c r="K276" s="666" t="s">
        <v>1478</v>
      </c>
      <c r="L276" s="668">
        <v>49.320042247436163</v>
      </c>
      <c r="M276" s="668">
        <v>7</v>
      </c>
      <c r="N276" s="669">
        <v>345.24029573205314</v>
      </c>
    </row>
    <row r="277" spans="1:14" ht="14.4" customHeight="1" x14ac:dyDescent="0.3">
      <c r="A277" s="664" t="s">
        <v>527</v>
      </c>
      <c r="B277" s="665" t="s">
        <v>2566</v>
      </c>
      <c r="C277" s="666" t="s">
        <v>533</v>
      </c>
      <c r="D277" s="667" t="s">
        <v>2567</v>
      </c>
      <c r="E277" s="666" t="s">
        <v>547</v>
      </c>
      <c r="F277" s="667" t="s">
        <v>2571</v>
      </c>
      <c r="G277" s="666" t="s">
        <v>1433</v>
      </c>
      <c r="H277" s="666" t="s">
        <v>1479</v>
      </c>
      <c r="I277" s="666" t="s">
        <v>1480</v>
      </c>
      <c r="J277" s="666" t="s">
        <v>1481</v>
      </c>
      <c r="K277" s="666" t="s">
        <v>1482</v>
      </c>
      <c r="L277" s="668">
        <v>81.650000000000006</v>
      </c>
      <c r="M277" s="668">
        <v>4</v>
      </c>
      <c r="N277" s="669">
        <v>326.60000000000002</v>
      </c>
    </row>
    <row r="278" spans="1:14" ht="14.4" customHeight="1" x14ac:dyDescent="0.3">
      <c r="A278" s="664" t="s">
        <v>527</v>
      </c>
      <c r="B278" s="665" t="s">
        <v>2566</v>
      </c>
      <c r="C278" s="666" t="s">
        <v>533</v>
      </c>
      <c r="D278" s="667" t="s">
        <v>2567</v>
      </c>
      <c r="E278" s="666" t="s">
        <v>547</v>
      </c>
      <c r="F278" s="667" t="s">
        <v>2571</v>
      </c>
      <c r="G278" s="666" t="s">
        <v>1433</v>
      </c>
      <c r="H278" s="666" t="s">
        <v>1483</v>
      </c>
      <c r="I278" s="666" t="s">
        <v>1484</v>
      </c>
      <c r="J278" s="666" t="s">
        <v>1485</v>
      </c>
      <c r="K278" s="666" t="s">
        <v>1486</v>
      </c>
      <c r="L278" s="668">
        <v>1501.0199999999998</v>
      </c>
      <c r="M278" s="668">
        <v>1</v>
      </c>
      <c r="N278" s="669">
        <v>1501.0199999999998</v>
      </c>
    </row>
    <row r="279" spans="1:14" ht="14.4" customHeight="1" x14ac:dyDescent="0.3">
      <c r="A279" s="664" t="s">
        <v>527</v>
      </c>
      <c r="B279" s="665" t="s">
        <v>2566</v>
      </c>
      <c r="C279" s="666" t="s">
        <v>533</v>
      </c>
      <c r="D279" s="667" t="s">
        <v>2567</v>
      </c>
      <c r="E279" s="666" t="s">
        <v>547</v>
      </c>
      <c r="F279" s="667" t="s">
        <v>2571</v>
      </c>
      <c r="G279" s="666" t="s">
        <v>1433</v>
      </c>
      <c r="H279" s="666" t="s">
        <v>1487</v>
      </c>
      <c r="I279" s="666" t="s">
        <v>1487</v>
      </c>
      <c r="J279" s="666" t="s">
        <v>1488</v>
      </c>
      <c r="K279" s="666" t="s">
        <v>1489</v>
      </c>
      <c r="L279" s="668">
        <v>66.399999999999977</v>
      </c>
      <c r="M279" s="668">
        <v>1</v>
      </c>
      <c r="N279" s="669">
        <v>66.399999999999977</v>
      </c>
    </row>
    <row r="280" spans="1:14" ht="14.4" customHeight="1" x14ac:dyDescent="0.3">
      <c r="A280" s="664" t="s">
        <v>527</v>
      </c>
      <c r="B280" s="665" t="s">
        <v>2566</v>
      </c>
      <c r="C280" s="666" t="s">
        <v>533</v>
      </c>
      <c r="D280" s="667" t="s">
        <v>2567</v>
      </c>
      <c r="E280" s="666" t="s">
        <v>547</v>
      </c>
      <c r="F280" s="667" t="s">
        <v>2571</v>
      </c>
      <c r="G280" s="666" t="s">
        <v>1433</v>
      </c>
      <c r="H280" s="666" t="s">
        <v>1490</v>
      </c>
      <c r="I280" s="666" t="s">
        <v>1491</v>
      </c>
      <c r="J280" s="666" t="s">
        <v>1492</v>
      </c>
      <c r="K280" s="666" t="s">
        <v>1493</v>
      </c>
      <c r="L280" s="668">
        <v>322.48999999999995</v>
      </c>
      <c r="M280" s="668">
        <v>1</v>
      </c>
      <c r="N280" s="669">
        <v>322.48999999999995</v>
      </c>
    </row>
    <row r="281" spans="1:14" ht="14.4" customHeight="1" x14ac:dyDescent="0.3">
      <c r="A281" s="664" t="s">
        <v>527</v>
      </c>
      <c r="B281" s="665" t="s">
        <v>2566</v>
      </c>
      <c r="C281" s="666" t="s">
        <v>533</v>
      </c>
      <c r="D281" s="667" t="s">
        <v>2567</v>
      </c>
      <c r="E281" s="666" t="s">
        <v>547</v>
      </c>
      <c r="F281" s="667" t="s">
        <v>2571</v>
      </c>
      <c r="G281" s="666" t="s">
        <v>1433</v>
      </c>
      <c r="H281" s="666" t="s">
        <v>1494</v>
      </c>
      <c r="I281" s="666" t="s">
        <v>1495</v>
      </c>
      <c r="J281" s="666" t="s">
        <v>1496</v>
      </c>
      <c r="K281" s="666" t="s">
        <v>892</v>
      </c>
      <c r="L281" s="668">
        <v>44.119999999999983</v>
      </c>
      <c r="M281" s="668">
        <v>6</v>
      </c>
      <c r="N281" s="669">
        <v>264.71999999999991</v>
      </c>
    </row>
    <row r="282" spans="1:14" ht="14.4" customHeight="1" x14ac:dyDescent="0.3">
      <c r="A282" s="664" t="s">
        <v>527</v>
      </c>
      <c r="B282" s="665" t="s">
        <v>2566</v>
      </c>
      <c r="C282" s="666" t="s">
        <v>533</v>
      </c>
      <c r="D282" s="667" t="s">
        <v>2567</v>
      </c>
      <c r="E282" s="666" t="s">
        <v>547</v>
      </c>
      <c r="F282" s="667" t="s">
        <v>2571</v>
      </c>
      <c r="G282" s="666" t="s">
        <v>1433</v>
      </c>
      <c r="H282" s="666" t="s">
        <v>1497</v>
      </c>
      <c r="I282" s="666" t="s">
        <v>1498</v>
      </c>
      <c r="J282" s="666" t="s">
        <v>1499</v>
      </c>
      <c r="K282" s="666" t="s">
        <v>1500</v>
      </c>
      <c r="L282" s="668">
        <v>88.249999999999986</v>
      </c>
      <c r="M282" s="668">
        <v>18</v>
      </c>
      <c r="N282" s="669">
        <v>1588.4999999999998</v>
      </c>
    </row>
    <row r="283" spans="1:14" ht="14.4" customHeight="1" x14ac:dyDescent="0.3">
      <c r="A283" s="664" t="s">
        <v>527</v>
      </c>
      <c r="B283" s="665" t="s">
        <v>2566</v>
      </c>
      <c r="C283" s="666" t="s">
        <v>533</v>
      </c>
      <c r="D283" s="667" t="s">
        <v>2567</v>
      </c>
      <c r="E283" s="666" t="s">
        <v>547</v>
      </c>
      <c r="F283" s="667" t="s">
        <v>2571</v>
      </c>
      <c r="G283" s="666" t="s">
        <v>1433</v>
      </c>
      <c r="H283" s="666" t="s">
        <v>1501</v>
      </c>
      <c r="I283" s="666" t="s">
        <v>1502</v>
      </c>
      <c r="J283" s="666" t="s">
        <v>1503</v>
      </c>
      <c r="K283" s="666" t="s">
        <v>1504</v>
      </c>
      <c r="L283" s="668">
        <v>138.47999999999999</v>
      </c>
      <c r="M283" s="668">
        <v>3</v>
      </c>
      <c r="N283" s="669">
        <v>415.43999999999994</v>
      </c>
    </row>
    <row r="284" spans="1:14" ht="14.4" customHeight="1" x14ac:dyDescent="0.3">
      <c r="A284" s="664" t="s">
        <v>527</v>
      </c>
      <c r="B284" s="665" t="s">
        <v>2566</v>
      </c>
      <c r="C284" s="666" t="s">
        <v>533</v>
      </c>
      <c r="D284" s="667" t="s">
        <v>2567</v>
      </c>
      <c r="E284" s="666" t="s">
        <v>547</v>
      </c>
      <c r="F284" s="667" t="s">
        <v>2571</v>
      </c>
      <c r="G284" s="666" t="s">
        <v>1433</v>
      </c>
      <c r="H284" s="666" t="s">
        <v>1505</v>
      </c>
      <c r="I284" s="666" t="s">
        <v>1506</v>
      </c>
      <c r="J284" s="666" t="s">
        <v>1507</v>
      </c>
      <c r="K284" s="666" t="s">
        <v>1508</v>
      </c>
      <c r="L284" s="668">
        <v>21.67</v>
      </c>
      <c r="M284" s="668">
        <v>2</v>
      </c>
      <c r="N284" s="669">
        <v>43.34</v>
      </c>
    </row>
    <row r="285" spans="1:14" ht="14.4" customHeight="1" x14ac:dyDescent="0.3">
      <c r="A285" s="664" t="s">
        <v>527</v>
      </c>
      <c r="B285" s="665" t="s">
        <v>2566</v>
      </c>
      <c r="C285" s="666" t="s">
        <v>533</v>
      </c>
      <c r="D285" s="667" t="s">
        <v>2567</v>
      </c>
      <c r="E285" s="666" t="s">
        <v>547</v>
      </c>
      <c r="F285" s="667" t="s">
        <v>2571</v>
      </c>
      <c r="G285" s="666" t="s">
        <v>1433</v>
      </c>
      <c r="H285" s="666" t="s">
        <v>1509</v>
      </c>
      <c r="I285" s="666" t="s">
        <v>1510</v>
      </c>
      <c r="J285" s="666" t="s">
        <v>1511</v>
      </c>
      <c r="K285" s="666" t="s">
        <v>1141</v>
      </c>
      <c r="L285" s="668">
        <v>86.555000000000007</v>
      </c>
      <c r="M285" s="668">
        <v>2</v>
      </c>
      <c r="N285" s="669">
        <v>173.11</v>
      </c>
    </row>
    <row r="286" spans="1:14" ht="14.4" customHeight="1" x14ac:dyDescent="0.3">
      <c r="A286" s="664" t="s">
        <v>527</v>
      </c>
      <c r="B286" s="665" t="s">
        <v>2566</v>
      </c>
      <c r="C286" s="666" t="s">
        <v>533</v>
      </c>
      <c r="D286" s="667" t="s">
        <v>2567</v>
      </c>
      <c r="E286" s="666" t="s">
        <v>547</v>
      </c>
      <c r="F286" s="667" t="s">
        <v>2571</v>
      </c>
      <c r="G286" s="666" t="s">
        <v>1433</v>
      </c>
      <c r="H286" s="666" t="s">
        <v>1512</v>
      </c>
      <c r="I286" s="666" t="s">
        <v>1513</v>
      </c>
      <c r="J286" s="666" t="s">
        <v>1514</v>
      </c>
      <c r="K286" s="666" t="s">
        <v>942</v>
      </c>
      <c r="L286" s="668">
        <v>116.80946049147899</v>
      </c>
      <c r="M286" s="668">
        <v>5</v>
      </c>
      <c r="N286" s="669">
        <v>584.04730245739495</v>
      </c>
    </row>
    <row r="287" spans="1:14" ht="14.4" customHeight="1" x14ac:dyDescent="0.3">
      <c r="A287" s="664" t="s">
        <v>527</v>
      </c>
      <c r="B287" s="665" t="s">
        <v>2566</v>
      </c>
      <c r="C287" s="666" t="s">
        <v>533</v>
      </c>
      <c r="D287" s="667" t="s">
        <v>2567</v>
      </c>
      <c r="E287" s="666" t="s">
        <v>547</v>
      </c>
      <c r="F287" s="667" t="s">
        <v>2571</v>
      </c>
      <c r="G287" s="666" t="s">
        <v>1433</v>
      </c>
      <c r="H287" s="666" t="s">
        <v>1515</v>
      </c>
      <c r="I287" s="666" t="s">
        <v>1516</v>
      </c>
      <c r="J287" s="666" t="s">
        <v>1517</v>
      </c>
      <c r="K287" s="666" t="s">
        <v>1355</v>
      </c>
      <c r="L287" s="668">
        <v>182.93</v>
      </c>
      <c r="M287" s="668">
        <v>2</v>
      </c>
      <c r="N287" s="669">
        <v>365.86</v>
      </c>
    </row>
    <row r="288" spans="1:14" ht="14.4" customHeight="1" x14ac:dyDescent="0.3">
      <c r="A288" s="664" t="s">
        <v>527</v>
      </c>
      <c r="B288" s="665" t="s">
        <v>2566</v>
      </c>
      <c r="C288" s="666" t="s">
        <v>533</v>
      </c>
      <c r="D288" s="667" t="s">
        <v>2567</v>
      </c>
      <c r="E288" s="666" t="s">
        <v>547</v>
      </c>
      <c r="F288" s="667" t="s">
        <v>2571</v>
      </c>
      <c r="G288" s="666" t="s">
        <v>1433</v>
      </c>
      <c r="H288" s="666" t="s">
        <v>1518</v>
      </c>
      <c r="I288" s="666" t="s">
        <v>1519</v>
      </c>
      <c r="J288" s="666" t="s">
        <v>1520</v>
      </c>
      <c r="K288" s="666" t="s">
        <v>1521</v>
      </c>
      <c r="L288" s="668">
        <v>44.12</v>
      </c>
      <c r="M288" s="668">
        <v>2</v>
      </c>
      <c r="N288" s="669">
        <v>88.24</v>
      </c>
    </row>
    <row r="289" spans="1:14" ht="14.4" customHeight="1" x14ac:dyDescent="0.3">
      <c r="A289" s="664" t="s">
        <v>527</v>
      </c>
      <c r="B289" s="665" t="s">
        <v>2566</v>
      </c>
      <c r="C289" s="666" t="s">
        <v>533</v>
      </c>
      <c r="D289" s="667" t="s">
        <v>2567</v>
      </c>
      <c r="E289" s="666" t="s">
        <v>547</v>
      </c>
      <c r="F289" s="667" t="s">
        <v>2571</v>
      </c>
      <c r="G289" s="666" t="s">
        <v>1433</v>
      </c>
      <c r="H289" s="666" t="s">
        <v>1522</v>
      </c>
      <c r="I289" s="666" t="s">
        <v>1523</v>
      </c>
      <c r="J289" s="666" t="s">
        <v>578</v>
      </c>
      <c r="K289" s="666" t="s">
        <v>1524</v>
      </c>
      <c r="L289" s="668">
        <v>58.740063078500064</v>
      </c>
      <c r="M289" s="668">
        <v>7</v>
      </c>
      <c r="N289" s="669">
        <v>411.18044154950047</v>
      </c>
    </row>
    <row r="290" spans="1:14" ht="14.4" customHeight="1" x14ac:dyDescent="0.3">
      <c r="A290" s="664" t="s">
        <v>527</v>
      </c>
      <c r="B290" s="665" t="s">
        <v>2566</v>
      </c>
      <c r="C290" s="666" t="s">
        <v>533</v>
      </c>
      <c r="D290" s="667" t="s">
        <v>2567</v>
      </c>
      <c r="E290" s="666" t="s">
        <v>547</v>
      </c>
      <c r="F290" s="667" t="s">
        <v>2571</v>
      </c>
      <c r="G290" s="666" t="s">
        <v>1433</v>
      </c>
      <c r="H290" s="666" t="s">
        <v>1525</v>
      </c>
      <c r="I290" s="666" t="s">
        <v>1526</v>
      </c>
      <c r="J290" s="666" t="s">
        <v>1527</v>
      </c>
      <c r="K290" s="666" t="s">
        <v>1528</v>
      </c>
      <c r="L290" s="668">
        <v>79.060000000000031</v>
      </c>
      <c r="M290" s="668">
        <v>2</v>
      </c>
      <c r="N290" s="669">
        <v>158.12000000000006</v>
      </c>
    </row>
    <row r="291" spans="1:14" ht="14.4" customHeight="1" x14ac:dyDescent="0.3">
      <c r="A291" s="664" t="s">
        <v>527</v>
      </c>
      <c r="B291" s="665" t="s">
        <v>2566</v>
      </c>
      <c r="C291" s="666" t="s">
        <v>533</v>
      </c>
      <c r="D291" s="667" t="s">
        <v>2567</v>
      </c>
      <c r="E291" s="666" t="s">
        <v>547</v>
      </c>
      <c r="F291" s="667" t="s">
        <v>2571</v>
      </c>
      <c r="G291" s="666" t="s">
        <v>1433</v>
      </c>
      <c r="H291" s="666" t="s">
        <v>1529</v>
      </c>
      <c r="I291" s="666" t="s">
        <v>1530</v>
      </c>
      <c r="J291" s="666" t="s">
        <v>1531</v>
      </c>
      <c r="K291" s="666" t="s">
        <v>1532</v>
      </c>
      <c r="L291" s="668">
        <v>46.989999999999995</v>
      </c>
      <c r="M291" s="668">
        <v>1</v>
      </c>
      <c r="N291" s="669">
        <v>46.989999999999995</v>
      </c>
    </row>
    <row r="292" spans="1:14" ht="14.4" customHeight="1" x14ac:dyDescent="0.3">
      <c r="A292" s="664" t="s">
        <v>527</v>
      </c>
      <c r="B292" s="665" t="s">
        <v>2566</v>
      </c>
      <c r="C292" s="666" t="s">
        <v>533</v>
      </c>
      <c r="D292" s="667" t="s">
        <v>2567</v>
      </c>
      <c r="E292" s="666" t="s">
        <v>547</v>
      </c>
      <c r="F292" s="667" t="s">
        <v>2571</v>
      </c>
      <c r="G292" s="666" t="s">
        <v>1433</v>
      </c>
      <c r="H292" s="666" t="s">
        <v>1533</v>
      </c>
      <c r="I292" s="666" t="s">
        <v>1533</v>
      </c>
      <c r="J292" s="666" t="s">
        <v>1534</v>
      </c>
      <c r="K292" s="666" t="s">
        <v>1535</v>
      </c>
      <c r="L292" s="668">
        <v>70.06</v>
      </c>
      <c r="M292" s="668">
        <v>2</v>
      </c>
      <c r="N292" s="669">
        <v>140.12</v>
      </c>
    </row>
    <row r="293" spans="1:14" ht="14.4" customHeight="1" x14ac:dyDescent="0.3">
      <c r="A293" s="664" t="s">
        <v>527</v>
      </c>
      <c r="B293" s="665" t="s">
        <v>2566</v>
      </c>
      <c r="C293" s="666" t="s">
        <v>533</v>
      </c>
      <c r="D293" s="667" t="s">
        <v>2567</v>
      </c>
      <c r="E293" s="666" t="s">
        <v>547</v>
      </c>
      <c r="F293" s="667" t="s">
        <v>2571</v>
      </c>
      <c r="G293" s="666" t="s">
        <v>1433</v>
      </c>
      <c r="H293" s="666" t="s">
        <v>1536</v>
      </c>
      <c r="I293" s="666" t="s">
        <v>1537</v>
      </c>
      <c r="J293" s="666" t="s">
        <v>1538</v>
      </c>
      <c r="K293" s="666" t="s">
        <v>1539</v>
      </c>
      <c r="L293" s="668">
        <v>61.530043557895972</v>
      </c>
      <c r="M293" s="668">
        <v>2</v>
      </c>
      <c r="N293" s="669">
        <v>123.06008711579194</v>
      </c>
    </row>
    <row r="294" spans="1:14" ht="14.4" customHeight="1" x14ac:dyDescent="0.3">
      <c r="A294" s="664" t="s">
        <v>527</v>
      </c>
      <c r="B294" s="665" t="s">
        <v>2566</v>
      </c>
      <c r="C294" s="666" t="s">
        <v>533</v>
      </c>
      <c r="D294" s="667" t="s">
        <v>2567</v>
      </c>
      <c r="E294" s="666" t="s">
        <v>547</v>
      </c>
      <c r="F294" s="667" t="s">
        <v>2571</v>
      </c>
      <c r="G294" s="666" t="s">
        <v>1433</v>
      </c>
      <c r="H294" s="666" t="s">
        <v>1540</v>
      </c>
      <c r="I294" s="666" t="s">
        <v>1541</v>
      </c>
      <c r="J294" s="666" t="s">
        <v>1503</v>
      </c>
      <c r="K294" s="666" t="s">
        <v>1542</v>
      </c>
      <c r="L294" s="668">
        <v>112.04</v>
      </c>
      <c r="M294" s="668">
        <v>3</v>
      </c>
      <c r="N294" s="669">
        <v>336.12</v>
      </c>
    </row>
    <row r="295" spans="1:14" ht="14.4" customHeight="1" x14ac:dyDescent="0.3">
      <c r="A295" s="664" t="s">
        <v>527</v>
      </c>
      <c r="B295" s="665" t="s">
        <v>2566</v>
      </c>
      <c r="C295" s="666" t="s">
        <v>533</v>
      </c>
      <c r="D295" s="667" t="s">
        <v>2567</v>
      </c>
      <c r="E295" s="666" t="s">
        <v>547</v>
      </c>
      <c r="F295" s="667" t="s">
        <v>2571</v>
      </c>
      <c r="G295" s="666" t="s">
        <v>1433</v>
      </c>
      <c r="H295" s="666" t="s">
        <v>1543</v>
      </c>
      <c r="I295" s="666" t="s">
        <v>1083</v>
      </c>
      <c r="J295" s="666" t="s">
        <v>1544</v>
      </c>
      <c r="K295" s="666" t="s">
        <v>1545</v>
      </c>
      <c r="L295" s="668">
        <v>77.810283751078302</v>
      </c>
      <c r="M295" s="668">
        <v>1</v>
      </c>
      <c r="N295" s="669">
        <v>77.810283751078302</v>
      </c>
    </row>
    <row r="296" spans="1:14" ht="14.4" customHeight="1" x14ac:dyDescent="0.3">
      <c r="A296" s="664" t="s">
        <v>527</v>
      </c>
      <c r="B296" s="665" t="s">
        <v>2566</v>
      </c>
      <c r="C296" s="666" t="s">
        <v>533</v>
      </c>
      <c r="D296" s="667" t="s">
        <v>2567</v>
      </c>
      <c r="E296" s="666" t="s">
        <v>547</v>
      </c>
      <c r="F296" s="667" t="s">
        <v>2571</v>
      </c>
      <c r="G296" s="666" t="s">
        <v>1433</v>
      </c>
      <c r="H296" s="666" t="s">
        <v>1546</v>
      </c>
      <c r="I296" s="666" t="s">
        <v>1547</v>
      </c>
      <c r="J296" s="666" t="s">
        <v>1548</v>
      </c>
      <c r="K296" s="666" t="s">
        <v>888</v>
      </c>
      <c r="L296" s="668">
        <v>158.97999999999999</v>
      </c>
      <c r="M296" s="668">
        <v>1</v>
      </c>
      <c r="N296" s="669">
        <v>158.97999999999999</v>
      </c>
    </row>
    <row r="297" spans="1:14" ht="14.4" customHeight="1" x14ac:dyDescent="0.3">
      <c r="A297" s="664" t="s">
        <v>527</v>
      </c>
      <c r="B297" s="665" t="s">
        <v>2566</v>
      </c>
      <c r="C297" s="666" t="s">
        <v>533</v>
      </c>
      <c r="D297" s="667" t="s">
        <v>2567</v>
      </c>
      <c r="E297" s="666" t="s">
        <v>547</v>
      </c>
      <c r="F297" s="667" t="s">
        <v>2571</v>
      </c>
      <c r="G297" s="666" t="s">
        <v>1433</v>
      </c>
      <c r="H297" s="666" t="s">
        <v>1549</v>
      </c>
      <c r="I297" s="666" t="s">
        <v>1550</v>
      </c>
      <c r="J297" s="666" t="s">
        <v>1551</v>
      </c>
      <c r="K297" s="666" t="s">
        <v>831</v>
      </c>
      <c r="L297" s="668">
        <v>72.880000000000024</v>
      </c>
      <c r="M297" s="668">
        <v>2</v>
      </c>
      <c r="N297" s="669">
        <v>145.76000000000005</v>
      </c>
    </row>
    <row r="298" spans="1:14" ht="14.4" customHeight="1" x14ac:dyDescent="0.3">
      <c r="A298" s="664" t="s">
        <v>527</v>
      </c>
      <c r="B298" s="665" t="s">
        <v>2566</v>
      </c>
      <c r="C298" s="666" t="s">
        <v>533</v>
      </c>
      <c r="D298" s="667" t="s">
        <v>2567</v>
      </c>
      <c r="E298" s="666" t="s">
        <v>547</v>
      </c>
      <c r="F298" s="667" t="s">
        <v>2571</v>
      </c>
      <c r="G298" s="666" t="s">
        <v>1433</v>
      </c>
      <c r="H298" s="666" t="s">
        <v>1552</v>
      </c>
      <c r="I298" s="666" t="s">
        <v>1553</v>
      </c>
      <c r="J298" s="666" t="s">
        <v>1554</v>
      </c>
      <c r="K298" s="666" t="s">
        <v>831</v>
      </c>
      <c r="L298" s="668">
        <v>71.17</v>
      </c>
      <c r="M298" s="668">
        <v>1</v>
      </c>
      <c r="N298" s="669">
        <v>71.17</v>
      </c>
    </row>
    <row r="299" spans="1:14" ht="14.4" customHeight="1" x14ac:dyDescent="0.3">
      <c r="A299" s="664" t="s">
        <v>527</v>
      </c>
      <c r="B299" s="665" t="s">
        <v>2566</v>
      </c>
      <c r="C299" s="666" t="s">
        <v>533</v>
      </c>
      <c r="D299" s="667" t="s">
        <v>2567</v>
      </c>
      <c r="E299" s="666" t="s">
        <v>547</v>
      </c>
      <c r="F299" s="667" t="s">
        <v>2571</v>
      </c>
      <c r="G299" s="666" t="s">
        <v>1433</v>
      </c>
      <c r="H299" s="666" t="s">
        <v>1555</v>
      </c>
      <c r="I299" s="666" t="s">
        <v>1556</v>
      </c>
      <c r="J299" s="666" t="s">
        <v>1557</v>
      </c>
      <c r="K299" s="666" t="s">
        <v>1558</v>
      </c>
      <c r="L299" s="668">
        <v>38.29999999999999</v>
      </c>
      <c r="M299" s="668">
        <v>1</v>
      </c>
      <c r="N299" s="669">
        <v>38.29999999999999</v>
      </c>
    </row>
    <row r="300" spans="1:14" ht="14.4" customHeight="1" x14ac:dyDescent="0.3">
      <c r="A300" s="664" t="s">
        <v>527</v>
      </c>
      <c r="B300" s="665" t="s">
        <v>2566</v>
      </c>
      <c r="C300" s="666" t="s">
        <v>533</v>
      </c>
      <c r="D300" s="667" t="s">
        <v>2567</v>
      </c>
      <c r="E300" s="666" t="s">
        <v>547</v>
      </c>
      <c r="F300" s="667" t="s">
        <v>2571</v>
      </c>
      <c r="G300" s="666" t="s">
        <v>1433</v>
      </c>
      <c r="H300" s="666" t="s">
        <v>1559</v>
      </c>
      <c r="I300" s="666" t="s">
        <v>1560</v>
      </c>
      <c r="J300" s="666" t="s">
        <v>1561</v>
      </c>
      <c r="K300" s="666" t="s">
        <v>1562</v>
      </c>
      <c r="L300" s="668">
        <v>1534.19</v>
      </c>
      <c r="M300" s="668">
        <v>4</v>
      </c>
      <c r="N300" s="669">
        <v>6136.76</v>
      </c>
    </row>
    <row r="301" spans="1:14" ht="14.4" customHeight="1" x14ac:dyDescent="0.3">
      <c r="A301" s="664" t="s">
        <v>527</v>
      </c>
      <c r="B301" s="665" t="s">
        <v>2566</v>
      </c>
      <c r="C301" s="666" t="s">
        <v>533</v>
      </c>
      <c r="D301" s="667" t="s">
        <v>2567</v>
      </c>
      <c r="E301" s="666" t="s">
        <v>547</v>
      </c>
      <c r="F301" s="667" t="s">
        <v>2571</v>
      </c>
      <c r="G301" s="666" t="s">
        <v>1433</v>
      </c>
      <c r="H301" s="666" t="s">
        <v>1563</v>
      </c>
      <c r="I301" s="666" t="s">
        <v>1564</v>
      </c>
      <c r="J301" s="666" t="s">
        <v>1460</v>
      </c>
      <c r="K301" s="666" t="s">
        <v>1565</v>
      </c>
      <c r="L301" s="668">
        <v>301.46999999999997</v>
      </c>
      <c r="M301" s="668">
        <v>7</v>
      </c>
      <c r="N301" s="669">
        <v>2110.29</v>
      </c>
    </row>
    <row r="302" spans="1:14" ht="14.4" customHeight="1" x14ac:dyDescent="0.3">
      <c r="A302" s="664" t="s">
        <v>527</v>
      </c>
      <c r="B302" s="665" t="s">
        <v>2566</v>
      </c>
      <c r="C302" s="666" t="s">
        <v>533</v>
      </c>
      <c r="D302" s="667" t="s">
        <v>2567</v>
      </c>
      <c r="E302" s="666" t="s">
        <v>547</v>
      </c>
      <c r="F302" s="667" t="s">
        <v>2571</v>
      </c>
      <c r="G302" s="666" t="s">
        <v>1433</v>
      </c>
      <c r="H302" s="666" t="s">
        <v>1566</v>
      </c>
      <c r="I302" s="666" t="s">
        <v>1567</v>
      </c>
      <c r="J302" s="666" t="s">
        <v>1439</v>
      </c>
      <c r="K302" s="666" t="s">
        <v>1568</v>
      </c>
      <c r="L302" s="668">
        <v>136.68111111111116</v>
      </c>
      <c r="M302" s="668">
        <v>9</v>
      </c>
      <c r="N302" s="669">
        <v>1230.1300000000006</v>
      </c>
    </row>
    <row r="303" spans="1:14" ht="14.4" customHeight="1" x14ac:dyDescent="0.3">
      <c r="A303" s="664" t="s">
        <v>527</v>
      </c>
      <c r="B303" s="665" t="s">
        <v>2566</v>
      </c>
      <c r="C303" s="666" t="s">
        <v>533</v>
      </c>
      <c r="D303" s="667" t="s">
        <v>2567</v>
      </c>
      <c r="E303" s="666" t="s">
        <v>547</v>
      </c>
      <c r="F303" s="667" t="s">
        <v>2571</v>
      </c>
      <c r="G303" s="666" t="s">
        <v>1433</v>
      </c>
      <c r="H303" s="666" t="s">
        <v>1569</v>
      </c>
      <c r="I303" s="666" t="s">
        <v>1570</v>
      </c>
      <c r="J303" s="666" t="s">
        <v>1477</v>
      </c>
      <c r="K303" s="666" t="s">
        <v>1571</v>
      </c>
      <c r="L303" s="668">
        <v>98.745000000000005</v>
      </c>
      <c r="M303" s="668">
        <v>2</v>
      </c>
      <c r="N303" s="669">
        <v>197.49</v>
      </c>
    </row>
    <row r="304" spans="1:14" ht="14.4" customHeight="1" x14ac:dyDescent="0.3">
      <c r="A304" s="664" t="s">
        <v>527</v>
      </c>
      <c r="B304" s="665" t="s">
        <v>2566</v>
      </c>
      <c r="C304" s="666" t="s">
        <v>533</v>
      </c>
      <c r="D304" s="667" t="s">
        <v>2567</v>
      </c>
      <c r="E304" s="666" t="s">
        <v>547</v>
      </c>
      <c r="F304" s="667" t="s">
        <v>2571</v>
      </c>
      <c r="G304" s="666" t="s">
        <v>1433</v>
      </c>
      <c r="H304" s="666" t="s">
        <v>1572</v>
      </c>
      <c r="I304" s="666" t="s">
        <v>1573</v>
      </c>
      <c r="J304" s="666" t="s">
        <v>1574</v>
      </c>
      <c r="K304" s="666" t="s">
        <v>1575</v>
      </c>
      <c r="L304" s="668">
        <v>61.660000000000032</v>
      </c>
      <c r="M304" s="668">
        <v>1</v>
      </c>
      <c r="N304" s="669">
        <v>61.660000000000032</v>
      </c>
    </row>
    <row r="305" spans="1:14" ht="14.4" customHeight="1" x14ac:dyDescent="0.3">
      <c r="A305" s="664" t="s">
        <v>527</v>
      </c>
      <c r="B305" s="665" t="s">
        <v>2566</v>
      </c>
      <c r="C305" s="666" t="s">
        <v>533</v>
      </c>
      <c r="D305" s="667" t="s">
        <v>2567</v>
      </c>
      <c r="E305" s="666" t="s">
        <v>547</v>
      </c>
      <c r="F305" s="667" t="s">
        <v>2571</v>
      </c>
      <c r="G305" s="666" t="s">
        <v>1433</v>
      </c>
      <c r="H305" s="666" t="s">
        <v>1576</v>
      </c>
      <c r="I305" s="666" t="s">
        <v>1577</v>
      </c>
      <c r="J305" s="666" t="s">
        <v>1578</v>
      </c>
      <c r="K305" s="666" t="s">
        <v>1579</v>
      </c>
      <c r="L305" s="668">
        <v>92.17000000000003</v>
      </c>
      <c r="M305" s="668">
        <v>1</v>
      </c>
      <c r="N305" s="669">
        <v>92.17000000000003</v>
      </c>
    </row>
    <row r="306" spans="1:14" ht="14.4" customHeight="1" x14ac:dyDescent="0.3">
      <c r="A306" s="664" t="s">
        <v>527</v>
      </c>
      <c r="B306" s="665" t="s">
        <v>2566</v>
      </c>
      <c r="C306" s="666" t="s">
        <v>533</v>
      </c>
      <c r="D306" s="667" t="s">
        <v>2567</v>
      </c>
      <c r="E306" s="666" t="s">
        <v>547</v>
      </c>
      <c r="F306" s="667" t="s">
        <v>2571</v>
      </c>
      <c r="G306" s="666" t="s">
        <v>1433</v>
      </c>
      <c r="H306" s="666" t="s">
        <v>1580</v>
      </c>
      <c r="I306" s="666" t="s">
        <v>1581</v>
      </c>
      <c r="J306" s="666" t="s">
        <v>1582</v>
      </c>
      <c r="K306" s="666" t="s">
        <v>1583</v>
      </c>
      <c r="L306" s="668">
        <v>99.98</v>
      </c>
      <c r="M306" s="668">
        <v>1</v>
      </c>
      <c r="N306" s="669">
        <v>99.98</v>
      </c>
    </row>
    <row r="307" spans="1:14" ht="14.4" customHeight="1" x14ac:dyDescent="0.3">
      <c r="A307" s="664" t="s">
        <v>527</v>
      </c>
      <c r="B307" s="665" t="s">
        <v>2566</v>
      </c>
      <c r="C307" s="666" t="s">
        <v>533</v>
      </c>
      <c r="D307" s="667" t="s">
        <v>2567</v>
      </c>
      <c r="E307" s="666" t="s">
        <v>547</v>
      </c>
      <c r="F307" s="667" t="s">
        <v>2571</v>
      </c>
      <c r="G307" s="666" t="s">
        <v>1433</v>
      </c>
      <c r="H307" s="666" t="s">
        <v>1584</v>
      </c>
      <c r="I307" s="666" t="s">
        <v>1585</v>
      </c>
      <c r="J307" s="666" t="s">
        <v>1586</v>
      </c>
      <c r="K307" s="666" t="s">
        <v>888</v>
      </c>
      <c r="L307" s="668">
        <v>213.24</v>
      </c>
      <c r="M307" s="668">
        <v>1</v>
      </c>
      <c r="N307" s="669">
        <v>213.24</v>
      </c>
    </row>
    <row r="308" spans="1:14" ht="14.4" customHeight="1" x14ac:dyDescent="0.3">
      <c r="A308" s="664" t="s">
        <v>527</v>
      </c>
      <c r="B308" s="665" t="s">
        <v>2566</v>
      </c>
      <c r="C308" s="666" t="s">
        <v>533</v>
      </c>
      <c r="D308" s="667" t="s">
        <v>2567</v>
      </c>
      <c r="E308" s="666" t="s">
        <v>547</v>
      </c>
      <c r="F308" s="667" t="s">
        <v>2571</v>
      </c>
      <c r="G308" s="666" t="s">
        <v>1433</v>
      </c>
      <c r="H308" s="666" t="s">
        <v>1587</v>
      </c>
      <c r="I308" s="666" t="s">
        <v>1588</v>
      </c>
      <c r="J308" s="666" t="s">
        <v>1589</v>
      </c>
      <c r="K308" s="666" t="s">
        <v>1590</v>
      </c>
      <c r="L308" s="668">
        <v>70.048471163000301</v>
      </c>
      <c r="M308" s="668">
        <v>33</v>
      </c>
      <c r="N308" s="669">
        <v>2311.5995483790098</v>
      </c>
    </row>
    <row r="309" spans="1:14" ht="14.4" customHeight="1" x14ac:dyDescent="0.3">
      <c r="A309" s="664" t="s">
        <v>527</v>
      </c>
      <c r="B309" s="665" t="s">
        <v>2566</v>
      </c>
      <c r="C309" s="666" t="s">
        <v>533</v>
      </c>
      <c r="D309" s="667" t="s">
        <v>2567</v>
      </c>
      <c r="E309" s="666" t="s">
        <v>547</v>
      </c>
      <c r="F309" s="667" t="s">
        <v>2571</v>
      </c>
      <c r="G309" s="666" t="s">
        <v>1433</v>
      </c>
      <c r="H309" s="666" t="s">
        <v>1591</v>
      </c>
      <c r="I309" s="666" t="s">
        <v>1591</v>
      </c>
      <c r="J309" s="666" t="s">
        <v>1592</v>
      </c>
      <c r="K309" s="666" t="s">
        <v>1593</v>
      </c>
      <c r="L309" s="668">
        <v>49.719999999999992</v>
      </c>
      <c r="M309" s="668">
        <v>1</v>
      </c>
      <c r="N309" s="669">
        <v>49.719999999999992</v>
      </c>
    </row>
    <row r="310" spans="1:14" ht="14.4" customHeight="1" x14ac:dyDescent="0.3">
      <c r="A310" s="664" t="s">
        <v>527</v>
      </c>
      <c r="B310" s="665" t="s">
        <v>2566</v>
      </c>
      <c r="C310" s="666" t="s">
        <v>533</v>
      </c>
      <c r="D310" s="667" t="s">
        <v>2567</v>
      </c>
      <c r="E310" s="666" t="s">
        <v>547</v>
      </c>
      <c r="F310" s="667" t="s">
        <v>2571</v>
      </c>
      <c r="G310" s="666" t="s">
        <v>1433</v>
      </c>
      <c r="H310" s="666" t="s">
        <v>1594</v>
      </c>
      <c r="I310" s="666" t="s">
        <v>1594</v>
      </c>
      <c r="J310" s="666" t="s">
        <v>1589</v>
      </c>
      <c r="K310" s="666" t="s">
        <v>1595</v>
      </c>
      <c r="L310" s="668">
        <v>140.27473684210526</v>
      </c>
      <c r="M310" s="668">
        <v>19</v>
      </c>
      <c r="N310" s="669">
        <v>2665.22</v>
      </c>
    </row>
    <row r="311" spans="1:14" ht="14.4" customHeight="1" x14ac:dyDescent="0.3">
      <c r="A311" s="664" t="s">
        <v>527</v>
      </c>
      <c r="B311" s="665" t="s">
        <v>2566</v>
      </c>
      <c r="C311" s="666" t="s">
        <v>533</v>
      </c>
      <c r="D311" s="667" t="s">
        <v>2567</v>
      </c>
      <c r="E311" s="666" t="s">
        <v>547</v>
      </c>
      <c r="F311" s="667" t="s">
        <v>2571</v>
      </c>
      <c r="G311" s="666" t="s">
        <v>1433</v>
      </c>
      <c r="H311" s="666" t="s">
        <v>1596</v>
      </c>
      <c r="I311" s="666" t="s">
        <v>1596</v>
      </c>
      <c r="J311" s="666" t="s">
        <v>1485</v>
      </c>
      <c r="K311" s="666" t="s">
        <v>1597</v>
      </c>
      <c r="L311" s="668">
        <v>1106.2599999999998</v>
      </c>
      <c r="M311" s="668">
        <v>1</v>
      </c>
      <c r="N311" s="669">
        <v>1106.2599999999998</v>
      </c>
    </row>
    <row r="312" spans="1:14" ht="14.4" customHeight="1" x14ac:dyDescent="0.3">
      <c r="A312" s="664" t="s">
        <v>527</v>
      </c>
      <c r="B312" s="665" t="s">
        <v>2566</v>
      </c>
      <c r="C312" s="666" t="s">
        <v>533</v>
      </c>
      <c r="D312" s="667" t="s">
        <v>2567</v>
      </c>
      <c r="E312" s="666" t="s">
        <v>547</v>
      </c>
      <c r="F312" s="667" t="s">
        <v>2571</v>
      </c>
      <c r="G312" s="666" t="s">
        <v>1433</v>
      </c>
      <c r="H312" s="666" t="s">
        <v>1598</v>
      </c>
      <c r="I312" s="666" t="s">
        <v>1598</v>
      </c>
      <c r="J312" s="666" t="s">
        <v>1599</v>
      </c>
      <c r="K312" s="666" t="s">
        <v>1600</v>
      </c>
      <c r="L312" s="668">
        <v>3300</v>
      </c>
      <c r="M312" s="668">
        <v>8</v>
      </c>
      <c r="N312" s="669">
        <v>26400</v>
      </c>
    </row>
    <row r="313" spans="1:14" ht="14.4" customHeight="1" x14ac:dyDescent="0.3">
      <c r="A313" s="664" t="s">
        <v>527</v>
      </c>
      <c r="B313" s="665" t="s">
        <v>2566</v>
      </c>
      <c r="C313" s="666" t="s">
        <v>533</v>
      </c>
      <c r="D313" s="667" t="s">
        <v>2567</v>
      </c>
      <c r="E313" s="666" t="s">
        <v>547</v>
      </c>
      <c r="F313" s="667" t="s">
        <v>2571</v>
      </c>
      <c r="G313" s="666" t="s">
        <v>1433</v>
      </c>
      <c r="H313" s="666" t="s">
        <v>1601</v>
      </c>
      <c r="I313" s="666" t="s">
        <v>1601</v>
      </c>
      <c r="J313" s="666" t="s">
        <v>1460</v>
      </c>
      <c r="K313" s="666" t="s">
        <v>1602</v>
      </c>
      <c r="L313" s="668">
        <v>408.94978835141592</v>
      </c>
      <c r="M313" s="668">
        <v>148</v>
      </c>
      <c r="N313" s="669">
        <v>60524.568676009556</v>
      </c>
    </row>
    <row r="314" spans="1:14" ht="14.4" customHeight="1" x14ac:dyDescent="0.3">
      <c r="A314" s="664" t="s">
        <v>527</v>
      </c>
      <c r="B314" s="665" t="s">
        <v>2566</v>
      </c>
      <c r="C314" s="666" t="s">
        <v>533</v>
      </c>
      <c r="D314" s="667" t="s">
        <v>2567</v>
      </c>
      <c r="E314" s="666" t="s">
        <v>547</v>
      </c>
      <c r="F314" s="667" t="s">
        <v>2571</v>
      </c>
      <c r="G314" s="666" t="s">
        <v>1433</v>
      </c>
      <c r="H314" s="666" t="s">
        <v>1603</v>
      </c>
      <c r="I314" s="666" t="s">
        <v>1603</v>
      </c>
      <c r="J314" s="666" t="s">
        <v>1604</v>
      </c>
      <c r="K314" s="666" t="s">
        <v>1605</v>
      </c>
      <c r="L314" s="668">
        <v>67.647363828406824</v>
      </c>
      <c r="M314" s="668">
        <v>44</v>
      </c>
      <c r="N314" s="669">
        <v>2976.4840084499001</v>
      </c>
    </row>
    <row r="315" spans="1:14" ht="14.4" customHeight="1" x14ac:dyDescent="0.3">
      <c r="A315" s="664" t="s">
        <v>527</v>
      </c>
      <c r="B315" s="665" t="s">
        <v>2566</v>
      </c>
      <c r="C315" s="666" t="s">
        <v>533</v>
      </c>
      <c r="D315" s="667" t="s">
        <v>2567</v>
      </c>
      <c r="E315" s="666" t="s">
        <v>547</v>
      </c>
      <c r="F315" s="667" t="s">
        <v>2571</v>
      </c>
      <c r="G315" s="666" t="s">
        <v>1433</v>
      </c>
      <c r="H315" s="666" t="s">
        <v>1606</v>
      </c>
      <c r="I315" s="666" t="s">
        <v>1606</v>
      </c>
      <c r="J315" s="666" t="s">
        <v>1460</v>
      </c>
      <c r="K315" s="666" t="s">
        <v>1565</v>
      </c>
      <c r="L315" s="668">
        <v>301.46956176001777</v>
      </c>
      <c r="M315" s="668">
        <v>64</v>
      </c>
      <c r="N315" s="669">
        <v>19294.051952641137</v>
      </c>
    </row>
    <row r="316" spans="1:14" ht="14.4" customHeight="1" x14ac:dyDescent="0.3">
      <c r="A316" s="664" t="s">
        <v>527</v>
      </c>
      <c r="B316" s="665" t="s">
        <v>2566</v>
      </c>
      <c r="C316" s="666" t="s">
        <v>533</v>
      </c>
      <c r="D316" s="667" t="s">
        <v>2567</v>
      </c>
      <c r="E316" s="666" t="s">
        <v>547</v>
      </c>
      <c r="F316" s="667" t="s">
        <v>2571</v>
      </c>
      <c r="G316" s="666" t="s">
        <v>1433</v>
      </c>
      <c r="H316" s="666" t="s">
        <v>1607</v>
      </c>
      <c r="I316" s="666" t="s">
        <v>1607</v>
      </c>
      <c r="J316" s="666" t="s">
        <v>1460</v>
      </c>
      <c r="K316" s="666" t="s">
        <v>1597</v>
      </c>
      <c r="L316" s="668">
        <v>630.65988569093065</v>
      </c>
      <c r="M316" s="668">
        <v>154</v>
      </c>
      <c r="N316" s="669">
        <v>97121.622396403327</v>
      </c>
    </row>
    <row r="317" spans="1:14" ht="14.4" customHeight="1" x14ac:dyDescent="0.3">
      <c r="A317" s="664" t="s">
        <v>527</v>
      </c>
      <c r="B317" s="665" t="s">
        <v>2566</v>
      </c>
      <c r="C317" s="666" t="s">
        <v>533</v>
      </c>
      <c r="D317" s="667" t="s">
        <v>2567</v>
      </c>
      <c r="E317" s="666" t="s">
        <v>547</v>
      </c>
      <c r="F317" s="667" t="s">
        <v>2571</v>
      </c>
      <c r="G317" s="666" t="s">
        <v>1433</v>
      </c>
      <c r="H317" s="666" t="s">
        <v>1608</v>
      </c>
      <c r="I317" s="666" t="s">
        <v>1608</v>
      </c>
      <c r="J317" s="666" t="s">
        <v>1470</v>
      </c>
      <c r="K317" s="666" t="s">
        <v>1471</v>
      </c>
      <c r="L317" s="668">
        <v>43.219961890944688</v>
      </c>
      <c r="M317" s="668">
        <v>9</v>
      </c>
      <c r="N317" s="669">
        <v>388.97965701850217</v>
      </c>
    </row>
    <row r="318" spans="1:14" ht="14.4" customHeight="1" x14ac:dyDescent="0.3">
      <c r="A318" s="664" t="s">
        <v>527</v>
      </c>
      <c r="B318" s="665" t="s">
        <v>2566</v>
      </c>
      <c r="C318" s="666" t="s">
        <v>533</v>
      </c>
      <c r="D318" s="667" t="s">
        <v>2567</v>
      </c>
      <c r="E318" s="666" t="s">
        <v>547</v>
      </c>
      <c r="F318" s="667" t="s">
        <v>2571</v>
      </c>
      <c r="G318" s="666" t="s">
        <v>1433</v>
      </c>
      <c r="H318" s="666" t="s">
        <v>1609</v>
      </c>
      <c r="I318" s="666" t="s">
        <v>1609</v>
      </c>
      <c r="J318" s="666" t="s">
        <v>1470</v>
      </c>
      <c r="K318" s="666" t="s">
        <v>1610</v>
      </c>
      <c r="L318" s="668">
        <v>154.31000000000003</v>
      </c>
      <c r="M318" s="668">
        <v>3</v>
      </c>
      <c r="N318" s="669">
        <v>462.93000000000006</v>
      </c>
    </row>
    <row r="319" spans="1:14" ht="14.4" customHeight="1" x14ac:dyDescent="0.3">
      <c r="A319" s="664" t="s">
        <v>527</v>
      </c>
      <c r="B319" s="665" t="s">
        <v>2566</v>
      </c>
      <c r="C319" s="666" t="s">
        <v>533</v>
      </c>
      <c r="D319" s="667" t="s">
        <v>2567</v>
      </c>
      <c r="E319" s="666" t="s">
        <v>547</v>
      </c>
      <c r="F319" s="667" t="s">
        <v>2571</v>
      </c>
      <c r="G319" s="666" t="s">
        <v>1433</v>
      </c>
      <c r="H319" s="666" t="s">
        <v>1611</v>
      </c>
      <c r="I319" s="666" t="s">
        <v>1611</v>
      </c>
      <c r="J319" s="666" t="s">
        <v>1612</v>
      </c>
      <c r="K319" s="666" t="s">
        <v>1613</v>
      </c>
      <c r="L319" s="668">
        <v>77.15000000000002</v>
      </c>
      <c r="M319" s="668">
        <v>1</v>
      </c>
      <c r="N319" s="669">
        <v>77.15000000000002</v>
      </c>
    </row>
    <row r="320" spans="1:14" ht="14.4" customHeight="1" x14ac:dyDescent="0.3">
      <c r="A320" s="664" t="s">
        <v>527</v>
      </c>
      <c r="B320" s="665" t="s">
        <v>2566</v>
      </c>
      <c r="C320" s="666" t="s">
        <v>533</v>
      </c>
      <c r="D320" s="667" t="s">
        <v>2567</v>
      </c>
      <c r="E320" s="666" t="s">
        <v>547</v>
      </c>
      <c r="F320" s="667" t="s">
        <v>2571</v>
      </c>
      <c r="G320" s="666" t="s">
        <v>1433</v>
      </c>
      <c r="H320" s="666" t="s">
        <v>1614</v>
      </c>
      <c r="I320" s="666" t="s">
        <v>1615</v>
      </c>
      <c r="J320" s="666" t="s">
        <v>1616</v>
      </c>
      <c r="K320" s="666" t="s">
        <v>1617</v>
      </c>
      <c r="L320" s="668">
        <v>19.829999999999998</v>
      </c>
      <c r="M320" s="668">
        <v>1</v>
      </c>
      <c r="N320" s="669">
        <v>19.829999999999998</v>
      </c>
    </row>
    <row r="321" spans="1:14" ht="14.4" customHeight="1" x14ac:dyDescent="0.3">
      <c r="A321" s="664" t="s">
        <v>527</v>
      </c>
      <c r="B321" s="665" t="s">
        <v>2566</v>
      </c>
      <c r="C321" s="666" t="s">
        <v>533</v>
      </c>
      <c r="D321" s="667" t="s">
        <v>2567</v>
      </c>
      <c r="E321" s="666" t="s">
        <v>547</v>
      </c>
      <c r="F321" s="667" t="s">
        <v>2571</v>
      </c>
      <c r="G321" s="666" t="s">
        <v>1433</v>
      </c>
      <c r="H321" s="666" t="s">
        <v>1618</v>
      </c>
      <c r="I321" s="666" t="s">
        <v>1618</v>
      </c>
      <c r="J321" s="666" t="s">
        <v>1619</v>
      </c>
      <c r="K321" s="666" t="s">
        <v>1620</v>
      </c>
      <c r="L321" s="668">
        <v>396.93999999999988</v>
      </c>
      <c r="M321" s="668">
        <v>3</v>
      </c>
      <c r="N321" s="669">
        <v>1190.8199999999997</v>
      </c>
    </row>
    <row r="322" spans="1:14" ht="14.4" customHeight="1" x14ac:dyDescent="0.3">
      <c r="A322" s="664" t="s">
        <v>527</v>
      </c>
      <c r="B322" s="665" t="s">
        <v>2566</v>
      </c>
      <c r="C322" s="666" t="s">
        <v>533</v>
      </c>
      <c r="D322" s="667" t="s">
        <v>2567</v>
      </c>
      <c r="E322" s="666" t="s">
        <v>1621</v>
      </c>
      <c r="F322" s="667" t="s">
        <v>2572</v>
      </c>
      <c r="G322" s="666" t="s">
        <v>1433</v>
      </c>
      <c r="H322" s="666" t="s">
        <v>1622</v>
      </c>
      <c r="I322" s="666" t="s">
        <v>1623</v>
      </c>
      <c r="J322" s="666" t="s">
        <v>1624</v>
      </c>
      <c r="K322" s="666" t="s">
        <v>1625</v>
      </c>
      <c r="L322" s="668">
        <v>41.180177849902435</v>
      </c>
      <c r="M322" s="668">
        <v>9</v>
      </c>
      <c r="N322" s="669">
        <v>370.62160064912194</v>
      </c>
    </row>
    <row r="323" spans="1:14" ht="14.4" customHeight="1" x14ac:dyDescent="0.3">
      <c r="A323" s="664" t="s">
        <v>527</v>
      </c>
      <c r="B323" s="665" t="s">
        <v>2566</v>
      </c>
      <c r="C323" s="666" t="s">
        <v>533</v>
      </c>
      <c r="D323" s="667" t="s">
        <v>2567</v>
      </c>
      <c r="E323" s="666" t="s">
        <v>1621</v>
      </c>
      <c r="F323" s="667" t="s">
        <v>2572</v>
      </c>
      <c r="G323" s="666" t="s">
        <v>1433</v>
      </c>
      <c r="H323" s="666" t="s">
        <v>1626</v>
      </c>
      <c r="I323" s="666" t="s">
        <v>1627</v>
      </c>
      <c r="J323" s="666" t="s">
        <v>1628</v>
      </c>
      <c r="K323" s="666" t="s">
        <v>1625</v>
      </c>
      <c r="L323" s="668">
        <v>41.18</v>
      </c>
      <c r="M323" s="668">
        <v>4</v>
      </c>
      <c r="N323" s="669">
        <v>164.72</v>
      </c>
    </row>
    <row r="324" spans="1:14" ht="14.4" customHeight="1" x14ac:dyDescent="0.3">
      <c r="A324" s="664" t="s">
        <v>527</v>
      </c>
      <c r="B324" s="665" t="s">
        <v>2566</v>
      </c>
      <c r="C324" s="666" t="s">
        <v>533</v>
      </c>
      <c r="D324" s="667" t="s">
        <v>2567</v>
      </c>
      <c r="E324" s="666" t="s">
        <v>1621</v>
      </c>
      <c r="F324" s="667" t="s">
        <v>2572</v>
      </c>
      <c r="G324" s="666" t="s">
        <v>1433</v>
      </c>
      <c r="H324" s="666" t="s">
        <v>1629</v>
      </c>
      <c r="I324" s="666" t="s">
        <v>1630</v>
      </c>
      <c r="J324" s="666" t="s">
        <v>1631</v>
      </c>
      <c r="K324" s="666" t="s">
        <v>1625</v>
      </c>
      <c r="L324" s="668">
        <v>41.18</v>
      </c>
      <c r="M324" s="668">
        <v>4</v>
      </c>
      <c r="N324" s="669">
        <v>164.72</v>
      </c>
    </row>
    <row r="325" spans="1:14" ht="14.4" customHeight="1" x14ac:dyDescent="0.3">
      <c r="A325" s="664" t="s">
        <v>527</v>
      </c>
      <c r="B325" s="665" t="s">
        <v>2566</v>
      </c>
      <c r="C325" s="666" t="s">
        <v>533</v>
      </c>
      <c r="D325" s="667" t="s">
        <v>2567</v>
      </c>
      <c r="E325" s="666" t="s">
        <v>1621</v>
      </c>
      <c r="F325" s="667" t="s">
        <v>2572</v>
      </c>
      <c r="G325" s="666" t="s">
        <v>1433</v>
      </c>
      <c r="H325" s="666" t="s">
        <v>1632</v>
      </c>
      <c r="I325" s="666" t="s">
        <v>1633</v>
      </c>
      <c r="J325" s="666" t="s">
        <v>1634</v>
      </c>
      <c r="K325" s="666" t="s">
        <v>1635</v>
      </c>
      <c r="L325" s="668">
        <v>198.89193269247122</v>
      </c>
      <c r="M325" s="668">
        <v>1</v>
      </c>
      <c r="N325" s="669">
        <v>198.89193269247122</v>
      </c>
    </row>
    <row r="326" spans="1:14" ht="14.4" customHeight="1" x14ac:dyDescent="0.3">
      <c r="A326" s="664" t="s">
        <v>527</v>
      </c>
      <c r="B326" s="665" t="s">
        <v>2566</v>
      </c>
      <c r="C326" s="666" t="s">
        <v>533</v>
      </c>
      <c r="D326" s="667" t="s">
        <v>2567</v>
      </c>
      <c r="E326" s="666" t="s">
        <v>1636</v>
      </c>
      <c r="F326" s="667" t="s">
        <v>2573</v>
      </c>
      <c r="G326" s="666"/>
      <c r="H326" s="666" t="s">
        <v>1637</v>
      </c>
      <c r="I326" s="666" t="s">
        <v>1637</v>
      </c>
      <c r="J326" s="666" t="s">
        <v>1638</v>
      </c>
      <c r="K326" s="666" t="s">
        <v>1639</v>
      </c>
      <c r="L326" s="668">
        <v>35.089999999999996</v>
      </c>
      <c r="M326" s="668">
        <v>2</v>
      </c>
      <c r="N326" s="669">
        <v>70.179999999999993</v>
      </c>
    </row>
    <row r="327" spans="1:14" ht="14.4" customHeight="1" x14ac:dyDescent="0.3">
      <c r="A327" s="664" t="s">
        <v>527</v>
      </c>
      <c r="B327" s="665" t="s">
        <v>2566</v>
      </c>
      <c r="C327" s="666" t="s">
        <v>533</v>
      </c>
      <c r="D327" s="667" t="s">
        <v>2567</v>
      </c>
      <c r="E327" s="666" t="s">
        <v>1636</v>
      </c>
      <c r="F327" s="667" t="s">
        <v>2573</v>
      </c>
      <c r="G327" s="666" t="s">
        <v>580</v>
      </c>
      <c r="H327" s="666" t="s">
        <v>1640</v>
      </c>
      <c r="I327" s="666" t="s">
        <v>1640</v>
      </c>
      <c r="J327" s="666" t="s">
        <v>1641</v>
      </c>
      <c r="K327" s="666" t="s">
        <v>1642</v>
      </c>
      <c r="L327" s="668">
        <v>57.989999999999995</v>
      </c>
      <c r="M327" s="668">
        <v>0.6</v>
      </c>
      <c r="N327" s="669">
        <v>34.793999999999997</v>
      </c>
    </row>
    <row r="328" spans="1:14" ht="14.4" customHeight="1" x14ac:dyDescent="0.3">
      <c r="A328" s="664" t="s">
        <v>527</v>
      </c>
      <c r="B328" s="665" t="s">
        <v>2566</v>
      </c>
      <c r="C328" s="666" t="s">
        <v>533</v>
      </c>
      <c r="D328" s="667" t="s">
        <v>2567</v>
      </c>
      <c r="E328" s="666" t="s">
        <v>1636</v>
      </c>
      <c r="F328" s="667" t="s">
        <v>2573</v>
      </c>
      <c r="G328" s="666" t="s">
        <v>580</v>
      </c>
      <c r="H328" s="666" t="s">
        <v>1643</v>
      </c>
      <c r="I328" s="666" t="s">
        <v>1644</v>
      </c>
      <c r="J328" s="666" t="s">
        <v>1645</v>
      </c>
      <c r="K328" s="666" t="s">
        <v>1646</v>
      </c>
      <c r="L328" s="668">
        <v>51.039999686364069</v>
      </c>
      <c r="M328" s="668">
        <v>21</v>
      </c>
      <c r="N328" s="669">
        <v>1071.8399934136455</v>
      </c>
    </row>
    <row r="329" spans="1:14" ht="14.4" customHeight="1" x14ac:dyDescent="0.3">
      <c r="A329" s="664" t="s">
        <v>527</v>
      </c>
      <c r="B329" s="665" t="s">
        <v>2566</v>
      </c>
      <c r="C329" s="666" t="s">
        <v>533</v>
      </c>
      <c r="D329" s="667" t="s">
        <v>2567</v>
      </c>
      <c r="E329" s="666" t="s">
        <v>1636</v>
      </c>
      <c r="F329" s="667" t="s">
        <v>2573</v>
      </c>
      <c r="G329" s="666" t="s">
        <v>580</v>
      </c>
      <c r="H329" s="666" t="s">
        <v>1647</v>
      </c>
      <c r="I329" s="666" t="s">
        <v>1648</v>
      </c>
      <c r="J329" s="666" t="s">
        <v>1649</v>
      </c>
      <c r="K329" s="666" t="s">
        <v>1650</v>
      </c>
      <c r="L329" s="668">
        <v>31.905559844409872</v>
      </c>
      <c r="M329" s="668">
        <v>9</v>
      </c>
      <c r="N329" s="669">
        <v>287.15003859968886</v>
      </c>
    </row>
    <row r="330" spans="1:14" ht="14.4" customHeight="1" x14ac:dyDescent="0.3">
      <c r="A330" s="664" t="s">
        <v>527</v>
      </c>
      <c r="B330" s="665" t="s">
        <v>2566</v>
      </c>
      <c r="C330" s="666" t="s">
        <v>533</v>
      </c>
      <c r="D330" s="667" t="s">
        <v>2567</v>
      </c>
      <c r="E330" s="666" t="s">
        <v>1636</v>
      </c>
      <c r="F330" s="667" t="s">
        <v>2573</v>
      </c>
      <c r="G330" s="666" t="s">
        <v>580</v>
      </c>
      <c r="H330" s="666" t="s">
        <v>1651</v>
      </c>
      <c r="I330" s="666" t="s">
        <v>1652</v>
      </c>
      <c r="J330" s="666" t="s">
        <v>1653</v>
      </c>
      <c r="K330" s="666" t="s">
        <v>1654</v>
      </c>
      <c r="L330" s="668">
        <v>127.68666921148123</v>
      </c>
      <c r="M330" s="668">
        <v>182</v>
      </c>
      <c r="N330" s="669">
        <v>23238.973796489583</v>
      </c>
    </row>
    <row r="331" spans="1:14" ht="14.4" customHeight="1" x14ac:dyDescent="0.3">
      <c r="A331" s="664" t="s">
        <v>527</v>
      </c>
      <c r="B331" s="665" t="s">
        <v>2566</v>
      </c>
      <c r="C331" s="666" t="s">
        <v>533</v>
      </c>
      <c r="D331" s="667" t="s">
        <v>2567</v>
      </c>
      <c r="E331" s="666" t="s">
        <v>1636</v>
      </c>
      <c r="F331" s="667" t="s">
        <v>2573</v>
      </c>
      <c r="G331" s="666" t="s">
        <v>580</v>
      </c>
      <c r="H331" s="666" t="s">
        <v>1655</v>
      </c>
      <c r="I331" s="666" t="s">
        <v>1656</v>
      </c>
      <c r="J331" s="666" t="s">
        <v>1657</v>
      </c>
      <c r="K331" s="666" t="s">
        <v>1658</v>
      </c>
      <c r="L331" s="668">
        <v>136.70031347962373</v>
      </c>
      <c r="M331" s="668">
        <v>63.800000000000011</v>
      </c>
      <c r="N331" s="669">
        <v>8721.4799999999959</v>
      </c>
    </row>
    <row r="332" spans="1:14" ht="14.4" customHeight="1" x14ac:dyDescent="0.3">
      <c r="A332" s="664" t="s">
        <v>527</v>
      </c>
      <c r="B332" s="665" t="s">
        <v>2566</v>
      </c>
      <c r="C332" s="666" t="s">
        <v>533</v>
      </c>
      <c r="D332" s="667" t="s">
        <v>2567</v>
      </c>
      <c r="E332" s="666" t="s">
        <v>1636</v>
      </c>
      <c r="F332" s="667" t="s">
        <v>2573</v>
      </c>
      <c r="G332" s="666" t="s">
        <v>580</v>
      </c>
      <c r="H332" s="666" t="s">
        <v>1659</v>
      </c>
      <c r="I332" s="666" t="s">
        <v>1660</v>
      </c>
      <c r="J332" s="666" t="s">
        <v>1661</v>
      </c>
      <c r="K332" s="666" t="s">
        <v>1662</v>
      </c>
      <c r="L332" s="668">
        <v>54.209575268433419</v>
      </c>
      <c r="M332" s="668">
        <v>2</v>
      </c>
      <c r="N332" s="669">
        <v>108.41915053686684</v>
      </c>
    </row>
    <row r="333" spans="1:14" ht="14.4" customHeight="1" x14ac:dyDescent="0.3">
      <c r="A333" s="664" t="s">
        <v>527</v>
      </c>
      <c r="B333" s="665" t="s">
        <v>2566</v>
      </c>
      <c r="C333" s="666" t="s">
        <v>533</v>
      </c>
      <c r="D333" s="667" t="s">
        <v>2567</v>
      </c>
      <c r="E333" s="666" t="s">
        <v>1636</v>
      </c>
      <c r="F333" s="667" t="s">
        <v>2573</v>
      </c>
      <c r="G333" s="666" t="s">
        <v>580</v>
      </c>
      <c r="H333" s="666" t="s">
        <v>1663</v>
      </c>
      <c r="I333" s="666" t="s">
        <v>1664</v>
      </c>
      <c r="J333" s="666" t="s">
        <v>1665</v>
      </c>
      <c r="K333" s="666" t="s">
        <v>1666</v>
      </c>
      <c r="L333" s="668">
        <v>636.26873684210534</v>
      </c>
      <c r="M333" s="668">
        <v>0.95000000000000007</v>
      </c>
      <c r="N333" s="669">
        <v>604.45530000000008</v>
      </c>
    </row>
    <row r="334" spans="1:14" ht="14.4" customHeight="1" x14ac:dyDescent="0.3">
      <c r="A334" s="664" t="s">
        <v>527</v>
      </c>
      <c r="B334" s="665" t="s">
        <v>2566</v>
      </c>
      <c r="C334" s="666" t="s">
        <v>533</v>
      </c>
      <c r="D334" s="667" t="s">
        <v>2567</v>
      </c>
      <c r="E334" s="666" t="s">
        <v>1636</v>
      </c>
      <c r="F334" s="667" t="s">
        <v>2573</v>
      </c>
      <c r="G334" s="666" t="s">
        <v>580</v>
      </c>
      <c r="H334" s="666" t="s">
        <v>1667</v>
      </c>
      <c r="I334" s="666" t="s">
        <v>1668</v>
      </c>
      <c r="J334" s="666" t="s">
        <v>1669</v>
      </c>
      <c r="K334" s="666" t="s">
        <v>1662</v>
      </c>
      <c r="L334" s="668">
        <v>63.827871326564107</v>
      </c>
      <c r="M334" s="668">
        <v>56</v>
      </c>
      <c r="N334" s="669">
        <v>3574.3607942875901</v>
      </c>
    </row>
    <row r="335" spans="1:14" ht="14.4" customHeight="1" x14ac:dyDescent="0.3">
      <c r="A335" s="664" t="s">
        <v>527</v>
      </c>
      <c r="B335" s="665" t="s">
        <v>2566</v>
      </c>
      <c r="C335" s="666" t="s">
        <v>533</v>
      </c>
      <c r="D335" s="667" t="s">
        <v>2567</v>
      </c>
      <c r="E335" s="666" t="s">
        <v>1636</v>
      </c>
      <c r="F335" s="667" t="s">
        <v>2573</v>
      </c>
      <c r="G335" s="666" t="s">
        <v>580</v>
      </c>
      <c r="H335" s="666" t="s">
        <v>1670</v>
      </c>
      <c r="I335" s="666" t="s">
        <v>1670</v>
      </c>
      <c r="J335" s="666" t="s">
        <v>1671</v>
      </c>
      <c r="K335" s="666" t="s">
        <v>1672</v>
      </c>
      <c r="L335" s="668">
        <v>517</v>
      </c>
      <c r="M335" s="668">
        <v>0.6</v>
      </c>
      <c r="N335" s="669">
        <v>310.2</v>
      </c>
    </row>
    <row r="336" spans="1:14" ht="14.4" customHeight="1" x14ac:dyDescent="0.3">
      <c r="A336" s="664" t="s">
        <v>527</v>
      </c>
      <c r="B336" s="665" t="s">
        <v>2566</v>
      </c>
      <c r="C336" s="666" t="s">
        <v>533</v>
      </c>
      <c r="D336" s="667" t="s">
        <v>2567</v>
      </c>
      <c r="E336" s="666" t="s">
        <v>1636</v>
      </c>
      <c r="F336" s="667" t="s">
        <v>2573</v>
      </c>
      <c r="G336" s="666" t="s">
        <v>580</v>
      </c>
      <c r="H336" s="666" t="s">
        <v>1673</v>
      </c>
      <c r="I336" s="666" t="s">
        <v>1674</v>
      </c>
      <c r="J336" s="666" t="s">
        <v>1645</v>
      </c>
      <c r="K336" s="666" t="s">
        <v>1675</v>
      </c>
      <c r="L336" s="668">
        <v>48.272862275707425</v>
      </c>
      <c r="M336" s="668">
        <v>21</v>
      </c>
      <c r="N336" s="669">
        <v>1013.7301077898559</v>
      </c>
    </row>
    <row r="337" spans="1:14" ht="14.4" customHeight="1" x14ac:dyDescent="0.3">
      <c r="A337" s="664" t="s">
        <v>527</v>
      </c>
      <c r="B337" s="665" t="s">
        <v>2566</v>
      </c>
      <c r="C337" s="666" t="s">
        <v>533</v>
      </c>
      <c r="D337" s="667" t="s">
        <v>2567</v>
      </c>
      <c r="E337" s="666" t="s">
        <v>1636</v>
      </c>
      <c r="F337" s="667" t="s">
        <v>2573</v>
      </c>
      <c r="G337" s="666" t="s">
        <v>580</v>
      </c>
      <c r="H337" s="666" t="s">
        <v>1676</v>
      </c>
      <c r="I337" s="666" t="s">
        <v>1677</v>
      </c>
      <c r="J337" s="666" t="s">
        <v>1678</v>
      </c>
      <c r="K337" s="666" t="s">
        <v>1679</v>
      </c>
      <c r="L337" s="668">
        <v>66.949999999999974</v>
      </c>
      <c r="M337" s="668">
        <v>1</v>
      </c>
      <c r="N337" s="669">
        <v>66.949999999999974</v>
      </c>
    </row>
    <row r="338" spans="1:14" ht="14.4" customHeight="1" x14ac:dyDescent="0.3">
      <c r="A338" s="664" t="s">
        <v>527</v>
      </c>
      <c r="B338" s="665" t="s">
        <v>2566</v>
      </c>
      <c r="C338" s="666" t="s">
        <v>533</v>
      </c>
      <c r="D338" s="667" t="s">
        <v>2567</v>
      </c>
      <c r="E338" s="666" t="s">
        <v>1636</v>
      </c>
      <c r="F338" s="667" t="s">
        <v>2573</v>
      </c>
      <c r="G338" s="666" t="s">
        <v>580</v>
      </c>
      <c r="H338" s="666" t="s">
        <v>1680</v>
      </c>
      <c r="I338" s="666" t="s">
        <v>1680</v>
      </c>
      <c r="J338" s="666" t="s">
        <v>1681</v>
      </c>
      <c r="K338" s="666" t="s">
        <v>1682</v>
      </c>
      <c r="L338" s="668">
        <v>162.74592592592595</v>
      </c>
      <c r="M338" s="668">
        <v>10.799999999999999</v>
      </c>
      <c r="N338" s="669">
        <v>1757.6559999999999</v>
      </c>
    </row>
    <row r="339" spans="1:14" ht="14.4" customHeight="1" x14ac:dyDescent="0.3">
      <c r="A339" s="664" t="s">
        <v>527</v>
      </c>
      <c r="B339" s="665" t="s">
        <v>2566</v>
      </c>
      <c r="C339" s="666" t="s">
        <v>533</v>
      </c>
      <c r="D339" s="667" t="s">
        <v>2567</v>
      </c>
      <c r="E339" s="666" t="s">
        <v>1636</v>
      </c>
      <c r="F339" s="667" t="s">
        <v>2573</v>
      </c>
      <c r="G339" s="666" t="s">
        <v>580</v>
      </c>
      <c r="H339" s="666" t="s">
        <v>1683</v>
      </c>
      <c r="I339" s="666" t="s">
        <v>1684</v>
      </c>
      <c r="J339" s="666" t="s">
        <v>1685</v>
      </c>
      <c r="K339" s="666" t="s">
        <v>1686</v>
      </c>
      <c r="L339" s="668">
        <v>124.71400000000001</v>
      </c>
      <c r="M339" s="668">
        <v>20</v>
      </c>
      <c r="N339" s="669">
        <v>2494.2800000000002</v>
      </c>
    </row>
    <row r="340" spans="1:14" ht="14.4" customHeight="1" x14ac:dyDescent="0.3">
      <c r="A340" s="664" t="s">
        <v>527</v>
      </c>
      <c r="B340" s="665" t="s">
        <v>2566</v>
      </c>
      <c r="C340" s="666" t="s">
        <v>533</v>
      </c>
      <c r="D340" s="667" t="s">
        <v>2567</v>
      </c>
      <c r="E340" s="666" t="s">
        <v>1636</v>
      </c>
      <c r="F340" s="667" t="s">
        <v>2573</v>
      </c>
      <c r="G340" s="666" t="s">
        <v>580</v>
      </c>
      <c r="H340" s="666" t="s">
        <v>1687</v>
      </c>
      <c r="I340" s="666" t="s">
        <v>1687</v>
      </c>
      <c r="J340" s="666" t="s">
        <v>1688</v>
      </c>
      <c r="K340" s="666" t="s">
        <v>1689</v>
      </c>
      <c r="L340" s="668">
        <v>462</v>
      </c>
      <c r="M340" s="668">
        <v>1.6</v>
      </c>
      <c r="N340" s="669">
        <v>739.2</v>
      </c>
    </row>
    <row r="341" spans="1:14" ht="14.4" customHeight="1" x14ac:dyDescent="0.3">
      <c r="A341" s="664" t="s">
        <v>527</v>
      </c>
      <c r="B341" s="665" t="s">
        <v>2566</v>
      </c>
      <c r="C341" s="666" t="s">
        <v>533</v>
      </c>
      <c r="D341" s="667" t="s">
        <v>2567</v>
      </c>
      <c r="E341" s="666" t="s">
        <v>1636</v>
      </c>
      <c r="F341" s="667" t="s">
        <v>2573</v>
      </c>
      <c r="G341" s="666" t="s">
        <v>580</v>
      </c>
      <c r="H341" s="666" t="s">
        <v>1690</v>
      </c>
      <c r="I341" s="666" t="s">
        <v>1690</v>
      </c>
      <c r="J341" s="666" t="s">
        <v>1691</v>
      </c>
      <c r="K341" s="666" t="s">
        <v>1692</v>
      </c>
      <c r="L341" s="668">
        <v>158.70563443880766</v>
      </c>
      <c r="M341" s="668">
        <v>73.499999999999943</v>
      </c>
      <c r="N341" s="669">
        <v>11664.864131252354</v>
      </c>
    </row>
    <row r="342" spans="1:14" ht="14.4" customHeight="1" x14ac:dyDescent="0.3">
      <c r="A342" s="664" t="s">
        <v>527</v>
      </c>
      <c r="B342" s="665" t="s">
        <v>2566</v>
      </c>
      <c r="C342" s="666" t="s">
        <v>533</v>
      </c>
      <c r="D342" s="667" t="s">
        <v>2567</v>
      </c>
      <c r="E342" s="666" t="s">
        <v>1636</v>
      </c>
      <c r="F342" s="667" t="s">
        <v>2573</v>
      </c>
      <c r="G342" s="666" t="s">
        <v>580</v>
      </c>
      <c r="H342" s="666" t="s">
        <v>1693</v>
      </c>
      <c r="I342" s="666" t="s">
        <v>1693</v>
      </c>
      <c r="J342" s="666" t="s">
        <v>1694</v>
      </c>
      <c r="K342" s="666" t="s">
        <v>1695</v>
      </c>
      <c r="L342" s="668">
        <v>156.75</v>
      </c>
      <c r="M342" s="668">
        <v>1</v>
      </c>
      <c r="N342" s="669">
        <v>156.75</v>
      </c>
    </row>
    <row r="343" spans="1:14" ht="14.4" customHeight="1" x14ac:dyDescent="0.3">
      <c r="A343" s="664" t="s">
        <v>527</v>
      </c>
      <c r="B343" s="665" t="s">
        <v>2566</v>
      </c>
      <c r="C343" s="666" t="s">
        <v>533</v>
      </c>
      <c r="D343" s="667" t="s">
        <v>2567</v>
      </c>
      <c r="E343" s="666" t="s">
        <v>1636</v>
      </c>
      <c r="F343" s="667" t="s">
        <v>2573</v>
      </c>
      <c r="G343" s="666" t="s">
        <v>580</v>
      </c>
      <c r="H343" s="666" t="s">
        <v>1696</v>
      </c>
      <c r="I343" s="666" t="s">
        <v>1696</v>
      </c>
      <c r="J343" s="666" t="s">
        <v>1697</v>
      </c>
      <c r="K343" s="666" t="s">
        <v>1698</v>
      </c>
      <c r="L343" s="668">
        <v>152.9</v>
      </c>
      <c r="M343" s="668">
        <v>0.4</v>
      </c>
      <c r="N343" s="669">
        <v>61.160000000000004</v>
      </c>
    </row>
    <row r="344" spans="1:14" ht="14.4" customHeight="1" x14ac:dyDescent="0.3">
      <c r="A344" s="664" t="s">
        <v>527</v>
      </c>
      <c r="B344" s="665" t="s">
        <v>2566</v>
      </c>
      <c r="C344" s="666" t="s">
        <v>533</v>
      </c>
      <c r="D344" s="667" t="s">
        <v>2567</v>
      </c>
      <c r="E344" s="666" t="s">
        <v>1636</v>
      </c>
      <c r="F344" s="667" t="s">
        <v>2573</v>
      </c>
      <c r="G344" s="666" t="s">
        <v>580</v>
      </c>
      <c r="H344" s="666" t="s">
        <v>1699</v>
      </c>
      <c r="I344" s="666" t="s">
        <v>1699</v>
      </c>
      <c r="J344" s="666" t="s">
        <v>1700</v>
      </c>
      <c r="K344" s="666" t="s">
        <v>1701</v>
      </c>
      <c r="L344" s="668">
        <v>286.00000509369556</v>
      </c>
      <c r="M344" s="668">
        <v>3.7999999999999994</v>
      </c>
      <c r="N344" s="669">
        <v>1086.8000193560429</v>
      </c>
    </row>
    <row r="345" spans="1:14" ht="14.4" customHeight="1" x14ac:dyDescent="0.3">
      <c r="A345" s="664" t="s">
        <v>527</v>
      </c>
      <c r="B345" s="665" t="s">
        <v>2566</v>
      </c>
      <c r="C345" s="666" t="s">
        <v>533</v>
      </c>
      <c r="D345" s="667" t="s">
        <v>2567</v>
      </c>
      <c r="E345" s="666" t="s">
        <v>1636</v>
      </c>
      <c r="F345" s="667" t="s">
        <v>2573</v>
      </c>
      <c r="G345" s="666" t="s">
        <v>580</v>
      </c>
      <c r="H345" s="666" t="s">
        <v>1702</v>
      </c>
      <c r="I345" s="666" t="s">
        <v>1703</v>
      </c>
      <c r="J345" s="666" t="s">
        <v>1704</v>
      </c>
      <c r="K345" s="666" t="s">
        <v>1705</v>
      </c>
      <c r="L345" s="668">
        <v>263.99999999999994</v>
      </c>
      <c r="M345" s="668">
        <v>3.2</v>
      </c>
      <c r="N345" s="669">
        <v>844.8</v>
      </c>
    </row>
    <row r="346" spans="1:14" ht="14.4" customHeight="1" x14ac:dyDescent="0.3">
      <c r="A346" s="664" t="s">
        <v>527</v>
      </c>
      <c r="B346" s="665" t="s">
        <v>2566</v>
      </c>
      <c r="C346" s="666" t="s">
        <v>533</v>
      </c>
      <c r="D346" s="667" t="s">
        <v>2567</v>
      </c>
      <c r="E346" s="666" t="s">
        <v>1636</v>
      </c>
      <c r="F346" s="667" t="s">
        <v>2573</v>
      </c>
      <c r="G346" s="666" t="s">
        <v>580</v>
      </c>
      <c r="H346" s="666" t="s">
        <v>1706</v>
      </c>
      <c r="I346" s="666" t="s">
        <v>1706</v>
      </c>
      <c r="J346" s="666" t="s">
        <v>1707</v>
      </c>
      <c r="K346" s="666" t="s">
        <v>1708</v>
      </c>
      <c r="L346" s="668">
        <v>84</v>
      </c>
      <c r="M346" s="668">
        <v>1</v>
      </c>
      <c r="N346" s="669">
        <v>84</v>
      </c>
    </row>
    <row r="347" spans="1:14" ht="14.4" customHeight="1" x14ac:dyDescent="0.3">
      <c r="A347" s="664" t="s">
        <v>527</v>
      </c>
      <c r="B347" s="665" t="s">
        <v>2566</v>
      </c>
      <c r="C347" s="666" t="s">
        <v>533</v>
      </c>
      <c r="D347" s="667" t="s">
        <v>2567</v>
      </c>
      <c r="E347" s="666" t="s">
        <v>1636</v>
      </c>
      <c r="F347" s="667" t="s">
        <v>2573</v>
      </c>
      <c r="G347" s="666" t="s">
        <v>580</v>
      </c>
      <c r="H347" s="666" t="s">
        <v>1709</v>
      </c>
      <c r="I347" s="666" t="s">
        <v>1709</v>
      </c>
      <c r="J347" s="666" t="s">
        <v>1710</v>
      </c>
      <c r="K347" s="666" t="s">
        <v>1711</v>
      </c>
      <c r="L347" s="668">
        <v>264</v>
      </c>
      <c r="M347" s="668">
        <v>2.6</v>
      </c>
      <c r="N347" s="669">
        <v>686.4</v>
      </c>
    </row>
    <row r="348" spans="1:14" ht="14.4" customHeight="1" x14ac:dyDescent="0.3">
      <c r="A348" s="664" t="s">
        <v>527</v>
      </c>
      <c r="B348" s="665" t="s">
        <v>2566</v>
      </c>
      <c r="C348" s="666" t="s">
        <v>533</v>
      </c>
      <c r="D348" s="667" t="s">
        <v>2567</v>
      </c>
      <c r="E348" s="666" t="s">
        <v>1636</v>
      </c>
      <c r="F348" s="667" t="s">
        <v>2573</v>
      </c>
      <c r="G348" s="666" t="s">
        <v>580</v>
      </c>
      <c r="H348" s="666" t="s">
        <v>1712</v>
      </c>
      <c r="I348" s="666" t="s">
        <v>1713</v>
      </c>
      <c r="J348" s="666" t="s">
        <v>1714</v>
      </c>
      <c r="K348" s="666" t="s">
        <v>1654</v>
      </c>
      <c r="L348" s="668">
        <v>58.536222222222221</v>
      </c>
      <c r="M348" s="668">
        <v>9</v>
      </c>
      <c r="N348" s="669">
        <v>526.82600000000002</v>
      </c>
    </row>
    <row r="349" spans="1:14" ht="14.4" customHeight="1" x14ac:dyDescent="0.3">
      <c r="A349" s="664" t="s">
        <v>527</v>
      </c>
      <c r="B349" s="665" t="s">
        <v>2566</v>
      </c>
      <c r="C349" s="666" t="s">
        <v>533</v>
      </c>
      <c r="D349" s="667" t="s">
        <v>2567</v>
      </c>
      <c r="E349" s="666" t="s">
        <v>1636</v>
      </c>
      <c r="F349" s="667" t="s">
        <v>2573</v>
      </c>
      <c r="G349" s="666" t="s">
        <v>1433</v>
      </c>
      <c r="H349" s="666" t="s">
        <v>1715</v>
      </c>
      <c r="I349" s="666" t="s">
        <v>1716</v>
      </c>
      <c r="J349" s="666" t="s">
        <v>1717</v>
      </c>
      <c r="K349" s="666" t="s">
        <v>1718</v>
      </c>
      <c r="L349" s="668">
        <v>115.69951604989856</v>
      </c>
      <c r="M349" s="668">
        <v>21</v>
      </c>
      <c r="N349" s="669">
        <v>2429.6898370478698</v>
      </c>
    </row>
    <row r="350" spans="1:14" ht="14.4" customHeight="1" x14ac:dyDescent="0.3">
      <c r="A350" s="664" t="s">
        <v>527</v>
      </c>
      <c r="B350" s="665" t="s">
        <v>2566</v>
      </c>
      <c r="C350" s="666" t="s">
        <v>533</v>
      </c>
      <c r="D350" s="667" t="s">
        <v>2567</v>
      </c>
      <c r="E350" s="666" t="s">
        <v>1636</v>
      </c>
      <c r="F350" s="667" t="s">
        <v>2573</v>
      </c>
      <c r="G350" s="666" t="s">
        <v>1433</v>
      </c>
      <c r="H350" s="666" t="s">
        <v>1719</v>
      </c>
      <c r="I350" s="666" t="s">
        <v>1720</v>
      </c>
      <c r="J350" s="666" t="s">
        <v>1721</v>
      </c>
      <c r="K350" s="666" t="s">
        <v>1722</v>
      </c>
      <c r="L350" s="668">
        <v>112.05802846482689</v>
      </c>
      <c r="M350" s="668">
        <v>31</v>
      </c>
      <c r="N350" s="669">
        <v>3473.7988824096337</v>
      </c>
    </row>
    <row r="351" spans="1:14" ht="14.4" customHeight="1" x14ac:dyDescent="0.3">
      <c r="A351" s="664" t="s">
        <v>527</v>
      </c>
      <c r="B351" s="665" t="s">
        <v>2566</v>
      </c>
      <c r="C351" s="666" t="s">
        <v>533</v>
      </c>
      <c r="D351" s="667" t="s">
        <v>2567</v>
      </c>
      <c r="E351" s="666" t="s">
        <v>1636</v>
      </c>
      <c r="F351" s="667" t="s">
        <v>2573</v>
      </c>
      <c r="G351" s="666" t="s">
        <v>1433</v>
      </c>
      <c r="H351" s="666" t="s">
        <v>1723</v>
      </c>
      <c r="I351" s="666" t="s">
        <v>1724</v>
      </c>
      <c r="J351" s="666" t="s">
        <v>1725</v>
      </c>
      <c r="K351" s="666" t="s">
        <v>1726</v>
      </c>
      <c r="L351" s="668">
        <v>324.57666666666665</v>
      </c>
      <c r="M351" s="668">
        <v>1.7999999999999998</v>
      </c>
      <c r="N351" s="669">
        <v>584.23799999999994</v>
      </c>
    </row>
    <row r="352" spans="1:14" ht="14.4" customHeight="1" x14ac:dyDescent="0.3">
      <c r="A352" s="664" t="s">
        <v>527</v>
      </c>
      <c r="B352" s="665" t="s">
        <v>2566</v>
      </c>
      <c r="C352" s="666" t="s">
        <v>533</v>
      </c>
      <c r="D352" s="667" t="s">
        <v>2567</v>
      </c>
      <c r="E352" s="666" t="s">
        <v>1636</v>
      </c>
      <c r="F352" s="667" t="s">
        <v>2573</v>
      </c>
      <c r="G352" s="666" t="s">
        <v>1433</v>
      </c>
      <c r="H352" s="666" t="s">
        <v>1727</v>
      </c>
      <c r="I352" s="666" t="s">
        <v>1728</v>
      </c>
      <c r="J352" s="666" t="s">
        <v>1721</v>
      </c>
      <c r="K352" s="666" t="s">
        <v>1729</v>
      </c>
      <c r="L352" s="668">
        <v>96.690000000000012</v>
      </c>
      <c r="M352" s="668">
        <v>7</v>
      </c>
      <c r="N352" s="669">
        <v>676.83</v>
      </c>
    </row>
    <row r="353" spans="1:14" ht="14.4" customHeight="1" x14ac:dyDescent="0.3">
      <c r="A353" s="664" t="s">
        <v>527</v>
      </c>
      <c r="B353" s="665" t="s">
        <v>2566</v>
      </c>
      <c r="C353" s="666" t="s">
        <v>533</v>
      </c>
      <c r="D353" s="667" t="s">
        <v>2567</v>
      </c>
      <c r="E353" s="666" t="s">
        <v>1636</v>
      </c>
      <c r="F353" s="667" t="s">
        <v>2573</v>
      </c>
      <c r="G353" s="666" t="s">
        <v>1433</v>
      </c>
      <c r="H353" s="666" t="s">
        <v>1730</v>
      </c>
      <c r="I353" s="666" t="s">
        <v>1731</v>
      </c>
      <c r="J353" s="666" t="s">
        <v>1732</v>
      </c>
      <c r="K353" s="666" t="s">
        <v>1733</v>
      </c>
      <c r="L353" s="668">
        <v>42.02</v>
      </c>
      <c r="M353" s="668">
        <v>6</v>
      </c>
      <c r="N353" s="669">
        <v>252.12000000000003</v>
      </c>
    </row>
    <row r="354" spans="1:14" ht="14.4" customHeight="1" x14ac:dyDescent="0.3">
      <c r="A354" s="664" t="s">
        <v>527</v>
      </c>
      <c r="B354" s="665" t="s">
        <v>2566</v>
      </c>
      <c r="C354" s="666" t="s">
        <v>533</v>
      </c>
      <c r="D354" s="667" t="s">
        <v>2567</v>
      </c>
      <c r="E354" s="666" t="s">
        <v>1636</v>
      </c>
      <c r="F354" s="667" t="s">
        <v>2573</v>
      </c>
      <c r="G354" s="666" t="s">
        <v>1433</v>
      </c>
      <c r="H354" s="666" t="s">
        <v>1734</v>
      </c>
      <c r="I354" s="666" t="s">
        <v>1735</v>
      </c>
      <c r="J354" s="666" t="s">
        <v>1736</v>
      </c>
      <c r="K354" s="666" t="s">
        <v>1737</v>
      </c>
      <c r="L354" s="668">
        <v>12209.670000000002</v>
      </c>
      <c r="M354" s="668">
        <v>1.4999999999999996</v>
      </c>
      <c r="N354" s="669">
        <v>18314.504999999997</v>
      </c>
    </row>
    <row r="355" spans="1:14" ht="14.4" customHeight="1" x14ac:dyDescent="0.3">
      <c r="A355" s="664" t="s">
        <v>527</v>
      </c>
      <c r="B355" s="665" t="s">
        <v>2566</v>
      </c>
      <c r="C355" s="666" t="s">
        <v>533</v>
      </c>
      <c r="D355" s="667" t="s">
        <v>2567</v>
      </c>
      <c r="E355" s="666" t="s">
        <v>1636</v>
      </c>
      <c r="F355" s="667" t="s">
        <v>2573</v>
      </c>
      <c r="G355" s="666" t="s">
        <v>1433</v>
      </c>
      <c r="H355" s="666" t="s">
        <v>1738</v>
      </c>
      <c r="I355" s="666" t="s">
        <v>1738</v>
      </c>
      <c r="J355" s="666" t="s">
        <v>1739</v>
      </c>
      <c r="K355" s="666" t="s">
        <v>1740</v>
      </c>
      <c r="L355" s="668">
        <v>34.659999999999997</v>
      </c>
      <c r="M355" s="668">
        <v>5</v>
      </c>
      <c r="N355" s="669">
        <v>173.29999999999998</v>
      </c>
    </row>
    <row r="356" spans="1:14" ht="14.4" customHeight="1" x14ac:dyDescent="0.3">
      <c r="A356" s="664" t="s">
        <v>527</v>
      </c>
      <c r="B356" s="665" t="s">
        <v>2566</v>
      </c>
      <c r="C356" s="666" t="s">
        <v>533</v>
      </c>
      <c r="D356" s="667" t="s">
        <v>2567</v>
      </c>
      <c r="E356" s="666" t="s">
        <v>1636</v>
      </c>
      <c r="F356" s="667" t="s">
        <v>2573</v>
      </c>
      <c r="G356" s="666" t="s">
        <v>1433</v>
      </c>
      <c r="H356" s="666" t="s">
        <v>1741</v>
      </c>
      <c r="I356" s="666" t="s">
        <v>1741</v>
      </c>
      <c r="J356" s="666" t="s">
        <v>1742</v>
      </c>
      <c r="K356" s="666" t="s">
        <v>1743</v>
      </c>
      <c r="L356" s="668">
        <v>55.21</v>
      </c>
      <c r="M356" s="668">
        <v>30</v>
      </c>
      <c r="N356" s="669">
        <v>1656.3</v>
      </c>
    </row>
    <row r="357" spans="1:14" ht="14.4" customHeight="1" x14ac:dyDescent="0.3">
      <c r="A357" s="664" t="s">
        <v>527</v>
      </c>
      <c r="B357" s="665" t="s">
        <v>2566</v>
      </c>
      <c r="C357" s="666" t="s">
        <v>533</v>
      </c>
      <c r="D357" s="667" t="s">
        <v>2567</v>
      </c>
      <c r="E357" s="666" t="s">
        <v>1636</v>
      </c>
      <c r="F357" s="667" t="s">
        <v>2573</v>
      </c>
      <c r="G357" s="666" t="s">
        <v>1433</v>
      </c>
      <c r="H357" s="666" t="s">
        <v>1744</v>
      </c>
      <c r="I357" s="666" t="s">
        <v>1744</v>
      </c>
      <c r="J357" s="666" t="s">
        <v>1745</v>
      </c>
      <c r="K357" s="666" t="s">
        <v>1692</v>
      </c>
      <c r="L357" s="668">
        <v>938.3</v>
      </c>
      <c r="M357" s="668">
        <v>1.3</v>
      </c>
      <c r="N357" s="669">
        <v>1219.79</v>
      </c>
    </row>
    <row r="358" spans="1:14" ht="14.4" customHeight="1" x14ac:dyDescent="0.3">
      <c r="A358" s="664" t="s">
        <v>527</v>
      </c>
      <c r="B358" s="665" t="s">
        <v>2566</v>
      </c>
      <c r="C358" s="666" t="s">
        <v>533</v>
      </c>
      <c r="D358" s="667" t="s">
        <v>2567</v>
      </c>
      <c r="E358" s="666" t="s">
        <v>1746</v>
      </c>
      <c r="F358" s="667" t="s">
        <v>2574</v>
      </c>
      <c r="G358" s="666" t="s">
        <v>580</v>
      </c>
      <c r="H358" s="666" t="s">
        <v>1747</v>
      </c>
      <c r="I358" s="666" t="s">
        <v>1748</v>
      </c>
      <c r="J358" s="666" t="s">
        <v>1749</v>
      </c>
      <c r="K358" s="666" t="s">
        <v>1750</v>
      </c>
      <c r="L358" s="668">
        <v>5517.05</v>
      </c>
      <c r="M358" s="668">
        <v>1</v>
      </c>
      <c r="N358" s="669">
        <v>5517.05</v>
      </c>
    </row>
    <row r="359" spans="1:14" ht="14.4" customHeight="1" x14ac:dyDescent="0.3">
      <c r="A359" s="664" t="s">
        <v>527</v>
      </c>
      <c r="B359" s="665" t="s">
        <v>2566</v>
      </c>
      <c r="C359" s="666" t="s">
        <v>533</v>
      </c>
      <c r="D359" s="667" t="s">
        <v>2567</v>
      </c>
      <c r="E359" s="666" t="s">
        <v>1746</v>
      </c>
      <c r="F359" s="667" t="s">
        <v>2574</v>
      </c>
      <c r="G359" s="666" t="s">
        <v>1433</v>
      </c>
      <c r="H359" s="666" t="s">
        <v>1751</v>
      </c>
      <c r="I359" s="666" t="s">
        <v>1751</v>
      </c>
      <c r="J359" s="666" t="s">
        <v>1752</v>
      </c>
      <c r="K359" s="666" t="s">
        <v>1753</v>
      </c>
      <c r="L359" s="668">
        <v>159.5</v>
      </c>
      <c r="M359" s="668">
        <v>0.7</v>
      </c>
      <c r="N359" s="669">
        <v>111.64999999999999</v>
      </c>
    </row>
    <row r="360" spans="1:14" ht="14.4" customHeight="1" x14ac:dyDescent="0.3">
      <c r="A360" s="664" t="s">
        <v>527</v>
      </c>
      <c r="B360" s="665" t="s">
        <v>2566</v>
      </c>
      <c r="C360" s="666" t="s">
        <v>533</v>
      </c>
      <c r="D360" s="667" t="s">
        <v>2567</v>
      </c>
      <c r="E360" s="666" t="s">
        <v>1754</v>
      </c>
      <c r="F360" s="667" t="s">
        <v>2575</v>
      </c>
      <c r="G360" s="666"/>
      <c r="H360" s="666"/>
      <c r="I360" s="666" t="s">
        <v>1755</v>
      </c>
      <c r="J360" s="666" t="s">
        <v>1756</v>
      </c>
      <c r="K360" s="666"/>
      <c r="L360" s="668">
        <v>8639.4</v>
      </c>
      <c r="M360" s="668">
        <v>2</v>
      </c>
      <c r="N360" s="669">
        <v>17278.8</v>
      </c>
    </row>
    <row r="361" spans="1:14" ht="14.4" customHeight="1" x14ac:dyDescent="0.3">
      <c r="A361" s="664" t="s">
        <v>527</v>
      </c>
      <c r="B361" s="665" t="s">
        <v>2566</v>
      </c>
      <c r="C361" s="666" t="s">
        <v>538</v>
      </c>
      <c r="D361" s="667" t="s">
        <v>2568</v>
      </c>
      <c r="E361" s="666" t="s">
        <v>547</v>
      </c>
      <c r="F361" s="667" t="s">
        <v>2571</v>
      </c>
      <c r="G361" s="666" t="s">
        <v>580</v>
      </c>
      <c r="H361" s="666" t="s">
        <v>581</v>
      </c>
      <c r="I361" s="666" t="s">
        <v>581</v>
      </c>
      <c r="J361" s="666" t="s">
        <v>582</v>
      </c>
      <c r="K361" s="666" t="s">
        <v>583</v>
      </c>
      <c r="L361" s="668">
        <v>171.59999999999997</v>
      </c>
      <c r="M361" s="668">
        <v>2</v>
      </c>
      <c r="N361" s="669">
        <v>343.19999999999993</v>
      </c>
    </row>
    <row r="362" spans="1:14" ht="14.4" customHeight="1" x14ac:dyDescent="0.3">
      <c r="A362" s="664" t="s">
        <v>527</v>
      </c>
      <c r="B362" s="665" t="s">
        <v>2566</v>
      </c>
      <c r="C362" s="666" t="s">
        <v>538</v>
      </c>
      <c r="D362" s="667" t="s">
        <v>2568</v>
      </c>
      <c r="E362" s="666" t="s">
        <v>547</v>
      </c>
      <c r="F362" s="667" t="s">
        <v>2571</v>
      </c>
      <c r="G362" s="666" t="s">
        <v>580</v>
      </c>
      <c r="H362" s="666" t="s">
        <v>600</v>
      </c>
      <c r="I362" s="666" t="s">
        <v>601</v>
      </c>
      <c r="J362" s="666" t="s">
        <v>602</v>
      </c>
      <c r="K362" s="666" t="s">
        <v>603</v>
      </c>
      <c r="L362" s="668">
        <v>87.029999644727511</v>
      </c>
      <c r="M362" s="668">
        <v>2</v>
      </c>
      <c r="N362" s="669">
        <v>174.05999928945502</v>
      </c>
    </row>
    <row r="363" spans="1:14" ht="14.4" customHeight="1" x14ac:dyDescent="0.3">
      <c r="A363" s="664" t="s">
        <v>527</v>
      </c>
      <c r="B363" s="665" t="s">
        <v>2566</v>
      </c>
      <c r="C363" s="666" t="s">
        <v>538</v>
      </c>
      <c r="D363" s="667" t="s">
        <v>2568</v>
      </c>
      <c r="E363" s="666" t="s">
        <v>547</v>
      </c>
      <c r="F363" s="667" t="s">
        <v>2571</v>
      </c>
      <c r="G363" s="666" t="s">
        <v>580</v>
      </c>
      <c r="H363" s="666" t="s">
        <v>608</v>
      </c>
      <c r="I363" s="666" t="s">
        <v>609</v>
      </c>
      <c r="J363" s="666" t="s">
        <v>610</v>
      </c>
      <c r="K363" s="666" t="s">
        <v>611</v>
      </c>
      <c r="L363" s="668">
        <v>167.61000000000007</v>
      </c>
      <c r="M363" s="668">
        <v>9</v>
      </c>
      <c r="N363" s="669">
        <v>1508.4900000000007</v>
      </c>
    </row>
    <row r="364" spans="1:14" ht="14.4" customHeight="1" x14ac:dyDescent="0.3">
      <c r="A364" s="664" t="s">
        <v>527</v>
      </c>
      <c r="B364" s="665" t="s">
        <v>2566</v>
      </c>
      <c r="C364" s="666" t="s">
        <v>538</v>
      </c>
      <c r="D364" s="667" t="s">
        <v>2568</v>
      </c>
      <c r="E364" s="666" t="s">
        <v>547</v>
      </c>
      <c r="F364" s="667" t="s">
        <v>2571</v>
      </c>
      <c r="G364" s="666" t="s">
        <v>580</v>
      </c>
      <c r="H364" s="666" t="s">
        <v>674</v>
      </c>
      <c r="I364" s="666" t="s">
        <v>675</v>
      </c>
      <c r="J364" s="666" t="s">
        <v>676</v>
      </c>
      <c r="K364" s="666" t="s">
        <v>677</v>
      </c>
      <c r="L364" s="668">
        <v>66.149999999999991</v>
      </c>
      <c r="M364" s="668">
        <v>7</v>
      </c>
      <c r="N364" s="669">
        <v>463.04999999999995</v>
      </c>
    </row>
    <row r="365" spans="1:14" ht="14.4" customHeight="1" x14ac:dyDescent="0.3">
      <c r="A365" s="664" t="s">
        <v>527</v>
      </c>
      <c r="B365" s="665" t="s">
        <v>2566</v>
      </c>
      <c r="C365" s="666" t="s">
        <v>538</v>
      </c>
      <c r="D365" s="667" t="s">
        <v>2568</v>
      </c>
      <c r="E365" s="666" t="s">
        <v>547</v>
      </c>
      <c r="F365" s="667" t="s">
        <v>2571</v>
      </c>
      <c r="G365" s="666" t="s">
        <v>580</v>
      </c>
      <c r="H365" s="666" t="s">
        <v>736</v>
      </c>
      <c r="I365" s="666" t="s">
        <v>737</v>
      </c>
      <c r="J365" s="666" t="s">
        <v>738</v>
      </c>
      <c r="K365" s="666" t="s">
        <v>739</v>
      </c>
      <c r="L365" s="668">
        <v>29.999999999999996</v>
      </c>
      <c r="M365" s="668">
        <v>1</v>
      </c>
      <c r="N365" s="669">
        <v>29.999999999999996</v>
      </c>
    </row>
    <row r="366" spans="1:14" ht="14.4" customHeight="1" x14ac:dyDescent="0.3">
      <c r="A366" s="664" t="s">
        <v>527</v>
      </c>
      <c r="B366" s="665" t="s">
        <v>2566</v>
      </c>
      <c r="C366" s="666" t="s">
        <v>538</v>
      </c>
      <c r="D366" s="667" t="s">
        <v>2568</v>
      </c>
      <c r="E366" s="666" t="s">
        <v>547</v>
      </c>
      <c r="F366" s="667" t="s">
        <v>2571</v>
      </c>
      <c r="G366" s="666" t="s">
        <v>580</v>
      </c>
      <c r="H366" s="666" t="s">
        <v>930</v>
      </c>
      <c r="I366" s="666" t="s">
        <v>925</v>
      </c>
      <c r="J366" s="666" t="s">
        <v>931</v>
      </c>
      <c r="K366" s="666"/>
      <c r="L366" s="668">
        <v>100.67999999999999</v>
      </c>
      <c r="M366" s="668">
        <v>6</v>
      </c>
      <c r="N366" s="669">
        <v>604.07999999999993</v>
      </c>
    </row>
    <row r="367" spans="1:14" ht="14.4" customHeight="1" x14ac:dyDescent="0.3">
      <c r="A367" s="664" t="s">
        <v>527</v>
      </c>
      <c r="B367" s="665" t="s">
        <v>2566</v>
      </c>
      <c r="C367" s="666" t="s">
        <v>538</v>
      </c>
      <c r="D367" s="667" t="s">
        <v>2568</v>
      </c>
      <c r="E367" s="666" t="s">
        <v>547</v>
      </c>
      <c r="F367" s="667" t="s">
        <v>2571</v>
      </c>
      <c r="G367" s="666" t="s">
        <v>580</v>
      </c>
      <c r="H367" s="666" t="s">
        <v>1004</v>
      </c>
      <c r="I367" s="666" t="s">
        <v>1005</v>
      </c>
      <c r="J367" s="666" t="s">
        <v>1006</v>
      </c>
      <c r="K367" s="666" t="s">
        <v>1007</v>
      </c>
      <c r="L367" s="668">
        <v>179.9749161157811</v>
      </c>
      <c r="M367" s="668">
        <v>2</v>
      </c>
      <c r="N367" s="669">
        <v>359.9498322315622</v>
      </c>
    </row>
    <row r="368" spans="1:14" ht="14.4" customHeight="1" x14ac:dyDescent="0.3">
      <c r="A368" s="664" t="s">
        <v>527</v>
      </c>
      <c r="B368" s="665" t="s">
        <v>2566</v>
      </c>
      <c r="C368" s="666" t="s">
        <v>538</v>
      </c>
      <c r="D368" s="667" t="s">
        <v>2568</v>
      </c>
      <c r="E368" s="666" t="s">
        <v>547</v>
      </c>
      <c r="F368" s="667" t="s">
        <v>2571</v>
      </c>
      <c r="G368" s="666" t="s">
        <v>580</v>
      </c>
      <c r="H368" s="666" t="s">
        <v>1013</v>
      </c>
      <c r="I368" s="666" t="s">
        <v>925</v>
      </c>
      <c r="J368" s="666" t="s">
        <v>1014</v>
      </c>
      <c r="K368" s="666"/>
      <c r="L368" s="668">
        <v>191.13196857224585</v>
      </c>
      <c r="M368" s="668">
        <v>53</v>
      </c>
      <c r="N368" s="669">
        <v>10129.994334329031</v>
      </c>
    </row>
    <row r="369" spans="1:14" ht="14.4" customHeight="1" x14ac:dyDescent="0.3">
      <c r="A369" s="664" t="s">
        <v>527</v>
      </c>
      <c r="B369" s="665" t="s">
        <v>2566</v>
      </c>
      <c r="C369" s="666" t="s">
        <v>538</v>
      </c>
      <c r="D369" s="667" t="s">
        <v>2568</v>
      </c>
      <c r="E369" s="666" t="s">
        <v>547</v>
      </c>
      <c r="F369" s="667" t="s">
        <v>2571</v>
      </c>
      <c r="G369" s="666" t="s">
        <v>580</v>
      </c>
      <c r="H369" s="666" t="s">
        <v>1083</v>
      </c>
      <c r="I369" s="666" t="s">
        <v>1084</v>
      </c>
      <c r="J369" s="666" t="s">
        <v>610</v>
      </c>
      <c r="K369" s="666" t="s">
        <v>1085</v>
      </c>
      <c r="L369" s="668">
        <v>69.84999999999998</v>
      </c>
      <c r="M369" s="668">
        <v>1</v>
      </c>
      <c r="N369" s="669">
        <v>69.84999999999998</v>
      </c>
    </row>
    <row r="370" spans="1:14" ht="14.4" customHeight="1" x14ac:dyDescent="0.3">
      <c r="A370" s="664" t="s">
        <v>527</v>
      </c>
      <c r="B370" s="665" t="s">
        <v>2566</v>
      </c>
      <c r="C370" s="666" t="s">
        <v>538</v>
      </c>
      <c r="D370" s="667" t="s">
        <v>2568</v>
      </c>
      <c r="E370" s="666" t="s">
        <v>547</v>
      </c>
      <c r="F370" s="667" t="s">
        <v>2571</v>
      </c>
      <c r="G370" s="666" t="s">
        <v>580</v>
      </c>
      <c r="H370" s="666" t="s">
        <v>1105</v>
      </c>
      <c r="I370" s="666" t="s">
        <v>925</v>
      </c>
      <c r="J370" s="666" t="s">
        <v>1106</v>
      </c>
      <c r="K370" s="666"/>
      <c r="L370" s="668">
        <v>48.629999999999988</v>
      </c>
      <c r="M370" s="668">
        <v>1</v>
      </c>
      <c r="N370" s="669">
        <v>48.629999999999988</v>
      </c>
    </row>
    <row r="371" spans="1:14" ht="14.4" customHeight="1" x14ac:dyDescent="0.3">
      <c r="A371" s="664" t="s">
        <v>527</v>
      </c>
      <c r="B371" s="665" t="s">
        <v>2566</v>
      </c>
      <c r="C371" s="666" t="s">
        <v>538</v>
      </c>
      <c r="D371" s="667" t="s">
        <v>2568</v>
      </c>
      <c r="E371" s="666" t="s">
        <v>547</v>
      </c>
      <c r="F371" s="667" t="s">
        <v>2571</v>
      </c>
      <c r="G371" s="666" t="s">
        <v>580</v>
      </c>
      <c r="H371" s="666" t="s">
        <v>1757</v>
      </c>
      <c r="I371" s="666" t="s">
        <v>925</v>
      </c>
      <c r="J371" s="666" t="s">
        <v>1758</v>
      </c>
      <c r="K371" s="666"/>
      <c r="L371" s="668">
        <v>208.08161784195377</v>
      </c>
      <c r="M371" s="668">
        <v>3</v>
      </c>
      <c r="N371" s="669">
        <v>624.24485352586134</v>
      </c>
    </row>
    <row r="372" spans="1:14" ht="14.4" customHeight="1" x14ac:dyDescent="0.3">
      <c r="A372" s="664" t="s">
        <v>527</v>
      </c>
      <c r="B372" s="665" t="s">
        <v>2566</v>
      </c>
      <c r="C372" s="666" t="s">
        <v>538</v>
      </c>
      <c r="D372" s="667" t="s">
        <v>2568</v>
      </c>
      <c r="E372" s="666" t="s">
        <v>547</v>
      </c>
      <c r="F372" s="667" t="s">
        <v>2571</v>
      </c>
      <c r="G372" s="666" t="s">
        <v>580</v>
      </c>
      <c r="H372" s="666" t="s">
        <v>1149</v>
      </c>
      <c r="I372" s="666" t="s">
        <v>925</v>
      </c>
      <c r="J372" s="666" t="s">
        <v>1150</v>
      </c>
      <c r="K372" s="666"/>
      <c r="L372" s="668">
        <v>147.5000553377796</v>
      </c>
      <c r="M372" s="668">
        <v>6</v>
      </c>
      <c r="N372" s="669">
        <v>885.0003320266776</v>
      </c>
    </row>
    <row r="373" spans="1:14" ht="14.4" customHeight="1" x14ac:dyDescent="0.3">
      <c r="A373" s="664" t="s">
        <v>527</v>
      </c>
      <c r="B373" s="665" t="s">
        <v>2566</v>
      </c>
      <c r="C373" s="666" t="s">
        <v>538</v>
      </c>
      <c r="D373" s="667" t="s">
        <v>2568</v>
      </c>
      <c r="E373" s="666" t="s">
        <v>547</v>
      </c>
      <c r="F373" s="667" t="s">
        <v>2571</v>
      </c>
      <c r="G373" s="666" t="s">
        <v>580</v>
      </c>
      <c r="H373" s="666" t="s">
        <v>1159</v>
      </c>
      <c r="I373" s="666" t="s">
        <v>1160</v>
      </c>
      <c r="J373" s="666" t="s">
        <v>1161</v>
      </c>
      <c r="K373" s="666" t="s">
        <v>1162</v>
      </c>
      <c r="L373" s="668">
        <v>117.96010599900245</v>
      </c>
      <c r="M373" s="668">
        <v>11</v>
      </c>
      <c r="N373" s="669">
        <v>1297.5611659890269</v>
      </c>
    </row>
    <row r="374" spans="1:14" ht="14.4" customHeight="1" x14ac:dyDescent="0.3">
      <c r="A374" s="664" t="s">
        <v>527</v>
      </c>
      <c r="B374" s="665" t="s">
        <v>2566</v>
      </c>
      <c r="C374" s="666" t="s">
        <v>538</v>
      </c>
      <c r="D374" s="667" t="s">
        <v>2568</v>
      </c>
      <c r="E374" s="666" t="s">
        <v>547</v>
      </c>
      <c r="F374" s="667" t="s">
        <v>2571</v>
      </c>
      <c r="G374" s="666" t="s">
        <v>580</v>
      </c>
      <c r="H374" s="666" t="s">
        <v>1759</v>
      </c>
      <c r="I374" s="666" t="s">
        <v>1760</v>
      </c>
      <c r="J374" s="666" t="s">
        <v>1761</v>
      </c>
      <c r="K374" s="666" t="s">
        <v>1762</v>
      </c>
      <c r="L374" s="668">
        <v>36.93</v>
      </c>
      <c r="M374" s="668">
        <v>2</v>
      </c>
      <c r="N374" s="669">
        <v>73.86</v>
      </c>
    </row>
    <row r="375" spans="1:14" ht="14.4" customHeight="1" x14ac:dyDescent="0.3">
      <c r="A375" s="664" t="s">
        <v>527</v>
      </c>
      <c r="B375" s="665" t="s">
        <v>2566</v>
      </c>
      <c r="C375" s="666" t="s">
        <v>538</v>
      </c>
      <c r="D375" s="667" t="s">
        <v>2568</v>
      </c>
      <c r="E375" s="666" t="s">
        <v>547</v>
      </c>
      <c r="F375" s="667" t="s">
        <v>2571</v>
      </c>
      <c r="G375" s="666" t="s">
        <v>580</v>
      </c>
      <c r="H375" s="666" t="s">
        <v>1763</v>
      </c>
      <c r="I375" s="666" t="s">
        <v>1764</v>
      </c>
      <c r="J375" s="666" t="s">
        <v>1765</v>
      </c>
      <c r="K375" s="666" t="s">
        <v>1766</v>
      </c>
      <c r="L375" s="668">
        <v>540.28000000000031</v>
      </c>
      <c r="M375" s="668">
        <v>2</v>
      </c>
      <c r="N375" s="669">
        <v>1080.5600000000006</v>
      </c>
    </row>
    <row r="376" spans="1:14" ht="14.4" customHeight="1" x14ac:dyDescent="0.3">
      <c r="A376" s="664" t="s">
        <v>527</v>
      </c>
      <c r="B376" s="665" t="s">
        <v>2566</v>
      </c>
      <c r="C376" s="666" t="s">
        <v>538</v>
      </c>
      <c r="D376" s="667" t="s">
        <v>2568</v>
      </c>
      <c r="E376" s="666" t="s">
        <v>547</v>
      </c>
      <c r="F376" s="667" t="s">
        <v>2571</v>
      </c>
      <c r="G376" s="666" t="s">
        <v>580</v>
      </c>
      <c r="H376" s="666" t="s">
        <v>1767</v>
      </c>
      <c r="I376" s="666" t="s">
        <v>925</v>
      </c>
      <c r="J376" s="666" t="s">
        <v>1768</v>
      </c>
      <c r="K376" s="666"/>
      <c r="L376" s="668">
        <v>127.06231966137474</v>
      </c>
      <c r="M376" s="668">
        <v>5</v>
      </c>
      <c r="N376" s="669">
        <v>635.31159830687375</v>
      </c>
    </row>
    <row r="377" spans="1:14" ht="14.4" customHeight="1" x14ac:dyDescent="0.3">
      <c r="A377" s="664" t="s">
        <v>527</v>
      </c>
      <c r="B377" s="665" t="s">
        <v>2566</v>
      </c>
      <c r="C377" s="666" t="s">
        <v>538</v>
      </c>
      <c r="D377" s="667" t="s">
        <v>2568</v>
      </c>
      <c r="E377" s="666" t="s">
        <v>547</v>
      </c>
      <c r="F377" s="667" t="s">
        <v>2571</v>
      </c>
      <c r="G377" s="666" t="s">
        <v>580</v>
      </c>
      <c r="H377" s="666" t="s">
        <v>1769</v>
      </c>
      <c r="I377" s="666" t="s">
        <v>925</v>
      </c>
      <c r="J377" s="666" t="s">
        <v>1770</v>
      </c>
      <c r="K377" s="666" t="s">
        <v>1771</v>
      </c>
      <c r="L377" s="668">
        <v>218.1300991046939</v>
      </c>
      <c r="M377" s="668">
        <v>4</v>
      </c>
      <c r="N377" s="669">
        <v>872.52039641877559</v>
      </c>
    </row>
    <row r="378" spans="1:14" ht="14.4" customHeight="1" x14ac:dyDescent="0.3">
      <c r="A378" s="664" t="s">
        <v>527</v>
      </c>
      <c r="B378" s="665" t="s">
        <v>2566</v>
      </c>
      <c r="C378" s="666" t="s">
        <v>538</v>
      </c>
      <c r="D378" s="667" t="s">
        <v>2568</v>
      </c>
      <c r="E378" s="666" t="s">
        <v>547</v>
      </c>
      <c r="F378" s="667" t="s">
        <v>2571</v>
      </c>
      <c r="G378" s="666" t="s">
        <v>580</v>
      </c>
      <c r="H378" s="666" t="s">
        <v>1234</v>
      </c>
      <c r="I378" s="666" t="s">
        <v>1235</v>
      </c>
      <c r="J378" s="666" t="s">
        <v>1236</v>
      </c>
      <c r="K378" s="666"/>
      <c r="L378" s="668">
        <v>252.97800000000001</v>
      </c>
      <c r="M378" s="668">
        <v>2</v>
      </c>
      <c r="N378" s="669">
        <v>505.95600000000002</v>
      </c>
    </row>
    <row r="379" spans="1:14" ht="14.4" customHeight="1" x14ac:dyDescent="0.3">
      <c r="A379" s="664" t="s">
        <v>527</v>
      </c>
      <c r="B379" s="665" t="s">
        <v>2566</v>
      </c>
      <c r="C379" s="666" t="s">
        <v>538</v>
      </c>
      <c r="D379" s="667" t="s">
        <v>2568</v>
      </c>
      <c r="E379" s="666" t="s">
        <v>547</v>
      </c>
      <c r="F379" s="667" t="s">
        <v>2571</v>
      </c>
      <c r="G379" s="666" t="s">
        <v>580</v>
      </c>
      <c r="H379" s="666" t="s">
        <v>1772</v>
      </c>
      <c r="I379" s="666" t="s">
        <v>925</v>
      </c>
      <c r="J379" s="666" t="s">
        <v>1773</v>
      </c>
      <c r="K379" s="666"/>
      <c r="L379" s="668">
        <v>38.846989405898285</v>
      </c>
      <c r="M379" s="668">
        <v>1</v>
      </c>
      <c r="N379" s="669">
        <v>38.846989405898285</v>
      </c>
    </row>
    <row r="380" spans="1:14" ht="14.4" customHeight="1" x14ac:dyDescent="0.3">
      <c r="A380" s="664" t="s">
        <v>527</v>
      </c>
      <c r="B380" s="665" t="s">
        <v>2566</v>
      </c>
      <c r="C380" s="666" t="s">
        <v>538</v>
      </c>
      <c r="D380" s="667" t="s">
        <v>2568</v>
      </c>
      <c r="E380" s="666" t="s">
        <v>547</v>
      </c>
      <c r="F380" s="667" t="s">
        <v>2571</v>
      </c>
      <c r="G380" s="666" t="s">
        <v>580</v>
      </c>
      <c r="H380" s="666" t="s">
        <v>1237</v>
      </c>
      <c r="I380" s="666" t="s">
        <v>1238</v>
      </c>
      <c r="J380" s="666" t="s">
        <v>1239</v>
      </c>
      <c r="K380" s="666" t="s">
        <v>1240</v>
      </c>
      <c r="L380" s="668">
        <v>275.30999999999995</v>
      </c>
      <c r="M380" s="668">
        <v>4</v>
      </c>
      <c r="N380" s="669">
        <v>1101.2399999999998</v>
      </c>
    </row>
    <row r="381" spans="1:14" ht="14.4" customHeight="1" x14ac:dyDescent="0.3">
      <c r="A381" s="664" t="s">
        <v>527</v>
      </c>
      <c r="B381" s="665" t="s">
        <v>2566</v>
      </c>
      <c r="C381" s="666" t="s">
        <v>538</v>
      </c>
      <c r="D381" s="667" t="s">
        <v>2568</v>
      </c>
      <c r="E381" s="666" t="s">
        <v>547</v>
      </c>
      <c r="F381" s="667" t="s">
        <v>2571</v>
      </c>
      <c r="G381" s="666" t="s">
        <v>580</v>
      </c>
      <c r="H381" s="666" t="s">
        <v>1774</v>
      </c>
      <c r="I381" s="666" t="s">
        <v>925</v>
      </c>
      <c r="J381" s="666" t="s">
        <v>1775</v>
      </c>
      <c r="K381" s="666"/>
      <c r="L381" s="668">
        <v>94.128223113385971</v>
      </c>
      <c r="M381" s="668">
        <v>2</v>
      </c>
      <c r="N381" s="669">
        <v>188.25644622677194</v>
      </c>
    </row>
    <row r="382" spans="1:14" ht="14.4" customHeight="1" x14ac:dyDescent="0.3">
      <c r="A382" s="664" t="s">
        <v>527</v>
      </c>
      <c r="B382" s="665" t="s">
        <v>2566</v>
      </c>
      <c r="C382" s="666" t="s">
        <v>538</v>
      </c>
      <c r="D382" s="667" t="s">
        <v>2568</v>
      </c>
      <c r="E382" s="666" t="s">
        <v>547</v>
      </c>
      <c r="F382" s="667" t="s">
        <v>2571</v>
      </c>
      <c r="G382" s="666" t="s">
        <v>580</v>
      </c>
      <c r="H382" s="666" t="s">
        <v>1776</v>
      </c>
      <c r="I382" s="666" t="s">
        <v>925</v>
      </c>
      <c r="J382" s="666" t="s">
        <v>1777</v>
      </c>
      <c r="K382" s="666"/>
      <c r="L382" s="668">
        <v>74.780707927675863</v>
      </c>
      <c r="M382" s="668">
        <v>26</v>
      </c>
      <c r="N382" s="669">
        <v>1944.2984061195723</v>
      </c>
    </row>
    <row r="383" spans="1:14" ht="14.4" customHeight="1" x14ac:dyDescent="0.3">
      <c r="A383" s="664" t="s">
        <v>527</v>
      </c>
      <c r="B383" s="665" t="s">
        <v>2566</v>
      </c>
      <c r="C383" s="666" t="s">
        <v>538</v>
      </c>
      <c r="D383" s="667" t="s">
        <v>2568</v>
      </c>
      <c r="E383" s="666" t="s">
        <v>547</v>
      </c>
      <c r="F383" s="667" t="s">
        <v>2571</v>
      </c>
      <c r="G383" s="666" t="s">
        <v>580</v>
      </c>
      <c r="H383" s="666" t="s">
        <v>1778</v>
      </c>
      <c r="I383" s="666" t="s">
        <v>925</v>
      </c>
      <c r="J383" s="666" t="s">
        <v>1779</v>
      </c>
      <c r="K383" s="666"/>
      <c r="L383" s="668">
        <v>64.689999999999969</v>
      </c>
      <c r="M383" s="668">
        <v>4</v>
      </c>
      <c r="N383" s="669">
        <v>258.75999999999988</v>
      </c>
    </row>
    <row r="384" spans="1:14" ht="14.4" customHeight="1" x14ac:dyDescent="0.3">
      <c r="A384" s="664" t="s">
        <v>527</v>
      </c>
      <c r="B384" s="665" t="s">
        <v>2566</v>
      </c>
      <c r="C384" s="666" t="s">
        <v>538</v>
      </c>
      <c r="D384" s="667" t="s">
        <v>2568</v>
      </c>
      <c r="E384" s="666" t="s">
        <v>547</v>
      </c>
      <c r="F384" s="667" t="s">
        <v>2571</v>
      </c>
      <c r="G384" s="666" t="s">
        <v>580</v>
      </c>
      <c r="H384" s="666" t="s">
        <v>1250</v>
      </c>
      <c r="I384" s="666" t="s">
        <v>925</v>
      </c>
      <c r="J384" s="666" t="s">
        <v>1251</v>
      </c>
      <c r="K384" s="666"/>
      <c r="L384" s="668">
        <v>102.17927844252243</v>
      </c>
      <c r="M384" s="668">
        <v>10</v>
      </c>
      <c r="N384" s="669">
        <v>1021.7927844252243</v>
      </c>
    </row>
    <row r="385" spans="1:14" ht="14.4" customHeight="1" x14ac:dyDescent="0.3">
      <c r="A385" s="664" t="s">
        <v>527</v>
      </c>
      <c r="B385" s="665" t="s">
        <v>2566</v>
      </c>
      <c r="C385" s="666" t="s">
        <v>538</v>
      </c>
      <c r="D385" s="667" t="s">
        <v>2568</v>
      </c>
      <c r="E385" s="666" t="s">
        <v>547</v>
      </c>
      <c r="F385" s="667" t="s">
        <v>2571</v>
      </c>
      <c r="G385" s="666" t="s">
        <v>580</v>
      </c>
      <c r="H385" s="666" t="s">
        <v>1273</v>
      </c>
      <c r="I385" s="666" t="s">
        <v>925</v>
      </c>
      <c r="J385" s="666" t="s">
        <v>1274</v>
      </c>
      <c r="K385" s="666"/>
      <c r="L385" s="668">
        <v>244.63300000000001</v>
      </c>
      <c r="M385" s="668">
        <v>2</v>
      </c>
      <c r="N385" s="669">
        <v>489.26600000000002</v>
      </c>
    </row>
    <row r="386" spans="1:14" ht="14.4" customHeight="1" x14ac:dyDescent="0.3">
      <c r="A386" s="664" t="s">
        <v>527</v>
      </c>
      <c r="B386" s="665" t="s">
        <v>2566</v>
      </c>
      <c r="C386" s="666" t="s">
        <v>538</v>
      </c>
      <c r="D386" s="667" t="s">
        <v>2568</v>
      </c>
      <c r="E386" s="666" t="s">
        <v>547</v>
      </c>
      <c r="F386" s="667" t="s">
        <v>2571</v>
      </c>
      <c r="G386" s="666" t="s">
        <v>580</v>
      </c>
      <c r="H386" s="666" t="s">
        <v>1780</v>
      </c>
      <c r="I386" s="666" t="s">
        <v>1781</v>
      </c>
      <c r="J386" s="666" t="s">
        <v>1765</v>
      </c>
      <c r="K386" s="666" t="s">
        <v>1782</v>
      </c>
      <c r="L386" s="668">
        <v>291.42599999999993</v>
      </c>
      <c r="M386" s="668">
        <v>5</v>
      </c>
      <c r="N386" s="669">
        <v>1457.1299999999997</v>
      </c>
    </row>
    <row r="387" spans="1:14" ht="14.4" customHeight="1" x14ac:dyDescent="0.3">
      <c r="A387" s="664" t="s">
        <v>527</v>
      </c>
      <c r="B387" s="665" t="s">
        <v>2566</v>
      </c>
      <c r="C387" s="666" t="s">
        <v>538</v>
      </c>
      <c r="D387" s="667" t="s">
        <v>2568</v>
      </c>
      <c r="E387" s="666" t="s">
        <v>547</v>
      </c>
      <c r="F387" s="667" t="s">
        <v>2571</v>
      </c>
      <c r="G387" s="666" t="s">
        <v>580</v>
      </c>
      <c r="H387" s="666" t="s">
        <v>1783</v>
      </c>
      <c r="I387" s="666" t="s">
        <v>1784</v>
      </c>
      <c r="J387" s="666" t="s">
        <v>1785</v>
      </c>
      <c r="K387" s="666" t="s">
        <v>1786</v>
      </c>
      <c r="L387" s="668">
        <v>111.86000000000001</v>
      </c>
      <c r="M387" s="668">
        <v>4</v>
      </c>
      <c r="N387" s="669">
        <v>447.44000000000005</v>
      </c>
    </row>
    <row r="388" spans="1:14" ht="14.4" customHeight="1" x14ac:dyDescent="0.3">
      <c r="A388" s="664" t="s">
        <v>527</v>
      </c>
      <c r="B388" s="665" t="s">
        <v>2566</v>
      </c>
      <c r="C388" s="666" t="s">
        <v>538</v>
      </c>
      <c r="D388" s="667" t="s">
        <v>2568</v>
      </c>
      <c r="E388" s="666" t="s">
        <v>547</v>
      </c>
      <c r="F388" s="667" t="s">
        <v>2571</v>
      </c>
      <c r="G388" s="666" t="s">
        <v>580</v>
      </c>
      <c r="H388" s="666" t="s">
        <v>1787</v>
      </c>
      <c r="I388" s="666" t="s">
        <v>1788</v>
      </c>
      <c r="J388" s="666" t="s">
        <v>1789</v>
      </c>
      <c r="K388" s="666" t="s">
        <v>1790</v>
      </c>
      <c r="L388" s="668">
        <v>151.26000000000002</v>
      </c>
      <c r="M388" s="668">
        <v>3</v>
      </c>
      <c r="N388" s="669">
        <v>453.78000000000009</v>
      </c>
    </row>
    <row r="389" spans="1:14" ht="14.4" customHeight="1" x14ac:dyDescent="0.3">
      <c r="A389" s="664" t="s">
        <v>527</v>
      </c>
      <c r="B389" s="665" t="s">
        <v>2566</v>
      </c>
      <c r="C389" s="666" t="s">
        <v>538</v>
      </c>
      <c r="D389" s="667" t="s">
        <v>2568</v>
      </c>
      <c r="E389" s="666" t="s">
        <v>547</v>
      </c>
      <c r="F389" s="667" t="s">
        <v>2571</v>
      </c>
      <c r="G389" s="666" t="s">
        <v>580</v>
      </c>
      <c r="H389" s="666" t="s">
        <v>1791</v>
      </c>
      <c r="I389" s="666" t="s">
        <v>925</v>
      </c>
      <c r="J389" s="666" t="s">
        <v>1792</v>
      </c>
      <c r="K389" s="666"/>
      <c r="L389" s="668">
        <v>52.150020381256105</v>
      </c>
      <c r="M389" s="668">
        <v>2</v>
      </c>
      <c r="N389" s="669">
        <v>104.30004076251221</v>
      </c>
    </row>
    <row r="390" spans="1:14" ht="14.4" customHeight="1" x14ac:dyDescent="0.3">
      <c r="A390" s="664" t="s">
        <v>527</v>
      </c>
      <c r="B390" s="665" t="s">
        <v>2566</v>
      </c>
      <c r="C390" s="666" t="s">
        <v>538</v>
      </c>
      <c r="D390" s="667" t="s">
        <v>2568</v>
      </c>
      <c r="E390" s="666" t="s">
        <v>547</v>
      </c>
      <c r="F390" s="667" t="s">
        <v>2571</v>
      </c>
      <c r="G390" s="666" t="s">
        <v>580</v>
      </c>
      <c r="H390" s="666" t="s">
        <v>1793</v>
      </c>
      <c r="I390" s="666" t="s">
        <v>1793</v>
      </c>
      <c r="J390" s="666" t="s">
        <v>1794</v>
      </c>
      <c r="K390" s="666" t="s">
        <v>1795</v>
      </c>
      <c r="L390" s="668">
        <v>216.08000000000007</v>
      </c>
      <c r="M390" s="668">
        <v>4</v>
      </c>
      <c r="N390" s="669">
        <v>864.32000000000028</v>
      </c>
    </row>
    <row r="391" spans="1:14" ht="14.4" customHeight="1" x14ac:dyDescent="0.3">
      <c r="A391" s="664" t="s">
        <v>527</v>
      </c>
      <c r="B391" s="665" t="s">
        <v>2566</v>
      </c>
      <c r="C391" s="666" t="s">
        <v>538</v>
      </c>
      <c r="D391" s="667" t="s">
        <v>2568</v>
      </c>
      <c r="E391" s="666" t="s">
        <v>547</v>
      </c>
      <c r="F391" s="667" t="s">
        <v>2571</v>
      </c>
      <c r="G391" s="666" t="s">
        <v>580</v>
      </c>
      <c r="H391" s="666" t="s">
        <v>1796</v>
      </c>
      <c r="I391" s="666" t="s">
        <v>1796</v>
      </c>
      <c r="J391" s="666" t="s">
        <v>1797</v>
      </c>
      <c r="K391" s="666" t="s">
        <v>1798</v>
      </c>
      <c r="L391" s="668">
        <v>176.67840445410914</v>
      </c>
      <c r="M391" s="668">
        <v>3</v>
      </c>
      <c r="N391" s="669">
        <v>530.03521336232745</v>
      </c>
    </row>
    <row r="392" spans="1:14" ht="14.4" customHeight="1" x14ac:dyDescent="0.3">
      <c r="A392" s="664" t="s">
        <v>527</v>
      </c>
      <c r="B392" s="665" t="s">
        <v>2566</v>
      </c>
      <c r="C392" s="666" t="s">
        <v>538</v>
      </c>
      <c r="D392" s="667" t="s">
        <v>2568</v>
      </c>
      <c r="E392" s="666" t="s">
        <v>547</v>
      </c>
      <c r="F392" s="667" t="s">
        <v>2571</v>
      </c>
      <c r="G392" s="666" t="s">
        <v>580</v>
      </c>
      <c r="H392" s="666" t="s">
        <v>1799</v>
      </c>
      <c r="I392" s="666" t="s">
        <v>925</v>
      </c>
      <c r="J392" s="666" t="s">
        <v>1800</v>
      </c>
      <c r="K392" s="666"/>
      <c r="L392" s="668">
        <v>71.829349636674991</v>
      </c>
      <c r="M392" s="668">
        <v>2</v>
      </c>
      <c r="N392" s="669">
        <v>143.65869927334998</v>
      </c>
    </row>
    <row r="393" spans="1:14" ht="14.4" customHeight="1" x14ac:dyDescent="0.3">
      <c r="A393" s="664" t="s">
        <v>527</v>
      </c>
      <c r="B393" s="665" t="s">
        <v>2566</v>
      </c>
      <c r="C393" s="666" t="s">
        <v>538</v>
      </c>
      <c r="D393" s="667" t="s">
        <v>2568</v>
      </c>
      <c r="E393" s="666" t="s">
        <v>547</v>
      </c>
      <c r="F393" s="667" t="s">
        <v>2571</v>
      </c>
      <c r="G393" s="666" t="s">
        <v>580</v>
      </c>
      <c r="H393" s="666" t="s">
        <v>1801</v>
      </c>
      <c r="I393" s="666" t="s">
        <v>1801</v>
      </c>
      <c r="J393" s="666" t="s">
        <v>1802</v>
      </c>
      <c r="K393" s="666" t="s">
        <v>1428</v>
      </c>
      <c r="L393" s="668">
        <v>368.46</v>
      </c>
      <c r="M393" s="668">
        <v>1</v>
      </c>
      <c r="N393" s="669">
        <v>368.46</v>
      </c>
    </row>
    <row r="394" spans="1:14" ht="14.4" customHeight="1" x14ac:dyDescent="0.3">
      <c r="A394" s="664" t="s">
        <v>527</v>
      </c>
      <c r="B394" s="665" t="s">
        <v>2566</v>
      </c>
      <c r="C394" s="666" t="s">
        <v>538</v>
      </c>
      <c r="D394" s="667" t="s">
        <v>2568</v>
      </c>
      <c r="E394" s="666" t="s">
        <v>547</v>
      </c>
      <c r="F394" s="667" t="s">
        <v>2571</v>
      </c>
      <c r="G394" s="666" t="s">
        <v>580</v>
      </c>
      <c r="H394" s="666" t="s">
        <v>1803</v>
      </c>
      <c r="I394" s="666" t="s">
        <v>1803</v>
      </c>
      <c r="J394" s="666" t="s">
        <v>1804</v>
      </c>
      <c r="K394" s="666" t="s">
        <v>1428</v>
      </c>
      <c r="L394" s="668">
        <v>444.39999999999992</v>
      </c>
      <c r="M394" s="668">
        <v>2</v>
      </c>
      <c r="N394" s="669">
        <v>888.79999999999984</v>
      </c>
    </row>
    <row r="395" spans="1:14" ht="14.4" customHeight="1" x14ac:dyDescent="0.3">
      <c r="A395" s="664" t="s">
        <v>527</v>
      </c>
      <c r="B395" s="665" t="s">
        <v>2566</v>
      </c>
      <c r="C395" s="666" t="s">
        <v>538</v>
      </c>
      <c r="D395" s="667" t="s">
        <v>2568</v>
      </c>
      <c r="E395" s="666" t="s">
        <v>547</v>
      </c>
      <c r="F395" s="667" t="s">
        <v>2571</v>
      </c>
      <c r="G395" s="666" t="s">
        <v>580</v>
      </c>
      <c r="H395" s="666" t="s">
        <v>1805</v>
      </c>
      <c r="I395" s="666" t="s">
        <v>925</v>
      </c>
      <c r="J395" s="666" t="s">
        <v>1806</v>
      </c>
      <c r="K395" s="666" t="s">
        <v>1807</v>
      </c>
      <c r="L395" s="668">
        <v>115.43</v>
      </c>
      <c r="M395" s="668">
        <v>1</v>
      </c>
      <c r="N395" s="669">
        <v>115.43</v>
      </c>
    </row>
    <row r="396" spans="1:14" ht="14.4" customHeight="1" x14ac:dyDescent="0.3">
      <c r="A396" s="664" t="s">
        <v>527</v>
      </c>
      <c r="B396" s="665" t="s">
        <v>2566</v>
      </c>
      <c r="C396" s="666" t="s">
        <v>538</v>
      </c>
      <c r="D396" s="667" t="s">
        <v>2568</v>
      </c>
      <c r="E396" s="666" t="s">
        <v>547</v>
      </c>
      <c r="F396" s="667" t="s">
        <v>2571</v>
      </c>
      <c r="G396" s="666" t="s">
        <v>580</v>
      </c>
      <c r="H396" s="666" t="s">
        <v>1426</v>
      </c>
      <c r="I396" s="666" t="s">
        <v>1426</v>
      </c>
      <c r="J396" s="666" t="s">
        <v>1427</v>
      </c>
      <c r="K396" s="666" t="s">
        <v>1428</v>
      </c>
      <c r="L396" s="668">
        <v>26.949999999999989</v>
      </c>
      <c r="M396" s="668">
        <v>2</v>
      </c>
      <c r="N396" s="669">
        <v>53.899999999999977</v>
      </c>
    </row>
    <row r="397" spans="1:14" ht="14.4" customHeight="1" x14ac:dyDescent="0.3">
      <c r="A397" s="664" t="s">
        <v>527</v>
      </c>
      <c r="B397" s="665" t="s">
        <v>2566</v>
      </c>
      <c r="C397" s="666" t="s">
        <v>538</v>
      </c>
      <c r="D397" s="667" t="s">
        <v>2568</v>
      </c>
      <c r="E397" s="666" t="s">
        <v>547</v>
      </c>
      <c r="F397" s="667" t="s">
        <v>2571</v>
      </c>
      <c r="G397" s="666" t="s">
        <v>1433</v>
      </c>
      <c r="H397" s="666" t="s">
        <v>1441</v>
      </c>
      <c r="I397" s="666" t="s">
        <v>1442</v>
      </c>
      <c r="J397" s="666" t="s">
        <v>578</v>
      </c>
      <c r="K397" s="666" t="s">
        <v>579</v>
      </c>
      <c r="L397" s="668">
        <v>105.06000000000002</v>
      </c>
      <c r="M397" s="668">
        <v>1</v>
      </c>
      <c r="N397" s="669">
        <v>105.06000000000002</v>
      </c>
    </row>
    <row r="398" spans="1:14" ht="14.4" customHeight="1" x14ac:dyDescent="0.3">
      <c r="A398" s="664" t="s">
        <v>527</v>
      </c>
      <c r="B398" s="665" t="s">
        <v>2566</v>
      </c>
      <c r="C398" s="666" t="s">
        <v>538</v>
      </c>
      <c r="D398" s="667" t="s">
        <v>2568</v>
      </c>
      <c r="E398" s="666" t="s">
        <v>1636</v>
      </c>
      <c r="F398" s="667" t="s">
        <v>2573</v>
      </c>
      <c r="G398" s="666" t="s">
        <v>580</v>
      </c>
      <c r="H398" s="666" t="s">
        <v>1655</v>
      </c>
      <c r="I398" s="666" t="s">
        <v>1656</v>
      </c>
      <c r="J398" s="666" t="s">
        <v>1657</v>
      </c>
      <c r="K398" s="666" t="s">
        <v>1658</v>
      </c>
      <c r="L398" s="668">
        <v>181.48</v>
      </c>
      <c r="M398" s="668">
        <v>0.4</v>
      </c>
      <c r="N398" s="669">
        <v>72.591999999999999</v>
      </c>
    </row>
    <row r="399" spans="1:14" ht="14.4" customHeight="1" x14ac:dyDescent="0.3">
      <c r="A399" s="664" t="s">
        <v>527</v>
      </c>
      <c r="B399" s="665" t="s">
        <v>2566</v>
      </c>
      <c r="C399" s="666" t="s">
        <v>541</v>
      </c>
      <c r="D399" s="667" t="s">
        <v>2569</v>
      </c>
      <c r="E399" s="666" t="s">
        <v>547</v>
      </c>
      <c r="F399" s="667" t="s">
        <v>2571</v>
      </c>
      <c r="G399" s="666"/>
      <c r="H399" s="666" t="s">
        <v>548</v>
      </c>
      <c r="I399" s="666" t="s">
        <v>549</v>
      </c>
      <c r="J399" s="666" t="s">
        <v>550</v>
      </c>
      <c r="K399" s="666" t="s">
        <v>551</v>
      </c>
      <c r="L399" s="668">
        <v>161.78000000000003</v>
      </c>
      <c r="M399" s="668">
        <v>2</v>
      </c>
      <c r="N399" s="669">
        <v>323.56000000000006</v>
      </c>
    </row>
    <row r="400" spans="1:14" ht="14.4" customHeight="1" x14ac:dyDescent="0.3">
      <c r="A400" s="664" t="s">
        <v>527</v>
      </c>
      <c r="B400" s="665" t="s">
        <v>2566</v>
      </c>
      <c r="C400" s="666" t="s">
        <v>541</v>
      </c>
      <c r="D400" s="667" t="s">
        <v>2569</v>
      </c>
      <c r="E400" s="666" t="s">
        <v>547</v>
      </c>
      <c r="F400" s="667" t="s">
        <v>2571</v>
      </c>
      <c r="G400" s="666"/>
      <c r="H400" s="666" t="s">
        <v>552</v>
      </c>
      <c r="I400" s="666" t="s">
        <v>553</v>
      </c>
      <c r="J400" s="666" t="s">
        <v>554</v>
      </c>
      <c r="K400" s="666" t="s">
        <v>555</v>
      </c>
      <c r="L400" s="668">
        <v>112.85</v>
      </c>
      <c r="M400" s="668">
        <v>4</v>
      </c>
      <c r="N400" s="669">
        <v>451.4</v>
      </c>
    </row>
    <row r="401" spans="1:14" ht="14.4" customHeight="1" x14ac:dyDescent="0.3">
      <c r="A401" s="664" t="s">
        <v>527</v>
      </c>
      <c r="B401" s="665" t="s">
        <v>2566</v>
      </c>
      <c r="C401" s="666" t="s">
        <v>541</v>
      </c>
      <c r="D401" s="667" t="s">
        <v>2569</v>
      </c>
      <c r="E401" s="666" t="s">
        <v>547</v>
      </c>
      <c r="F401" s="667" t="s">
        <v>2571</v>
      </c>
      <c r="G401" s="666"/>
      <c r="H401" s="666" t="s">
        <v>1808</v>
      </c>
      <c r="I401" s="666" t="s">
        <v>1809</v>
      </c>
      <c r="J401" s="666" t="s">
        <v>1810</v>
      </c>
      <c r="K401" s="666" t="s">
        <v>1811</v>
      </c>
      <c r="L401" s="668">
        <v>104.19999999999997</v>
      </c>
      <c r="M401" s="668">
        <v>2</v>
      </c>
      <c r="N401" s="669">
        <v>208.39999999999995</v>
      </c>
    </row>
    <row r="402" spans="1:14" ht="14.4" customHeight="1" x14ac:dyDescent="0.3">
      <c r="A402" s="664" t="s">
        <v>527</v>
      </c>
      <c r="B402" s="665" t="s">
        <v>2566</v>
      </c>
      <c r="C402" s="666" t="s">
        <v>541</v>
      </c>
      <c r="D402" s="667" t="s">
        <v>2569</v>
      </c>
      <c r="E402" s="666" t="s">
        <v>547</v>
      </c>
      <c r="F402" s="667" t="s">
        <v>2571</v>
      </c>
      <c r="G402" s="666"/>
      <c r="H402" s="666" t="s">
        <v>1812</v>
      </c>
      <c r="I402" s="666" t="s">
        <v>1813</v>
      </c>
      <c r="J402" s="666" t="s">
        <v>1814</v>
      </c>
      <c r="K402" s="666" t="s">
        <v>1815</v>
      </c>
      <c r="L402" s="668">
        <v>239.94000000000011</v>
      </c>
      <c r="M402" s="668">
        <v>1</v>
      </c>
      <c r="N402" s="669">
        <v>239.94000000000011</v>
      </c>
    </row>
    <row r="403" spans="1:14" ht="14.4" customHeight="1" x14ac:dyDescent="0.3">
      <c r="A403" s="664" t="s">
        <v>527</v>
      </c>
      <c r="B403" s="665" t="s">
        <v>2566</v>
      </c>
      <c r="C403" s="666" t="s">
        <v>541</v>
      </c>
      <c r="D403" s="667" t="s">
        <v>2569</v>
      </c>
      <c r="E403" s="666" t="s">
        <v>547</v>
      </c>
      <c r="F403" s="667" t="s">
        <v>2571</v>
      </c>
      <c r="G403" s="666"/>
      <c r="H403" s="666" t="s">
        <v>1816</v>
      </c>
      <c r="I403" s="666" t="s">
        <v>1817</v>
      </c>
      <c r="J403" s="666" t="s">
        <v>1818</v>
      </c>
      <c r="K403" s="666" t="s">
        <v>1819</v>
      </c>
      <c r="L403" s="668">
        <v>38.239992551449831</v>
      </c>
      <c r="M403" s="668">
        <v>4</v>
      </c>
      <c r="N403" s="669">
        <v>152.95997020579932</v>
      </c>
    </row>
    <row r="404" spans="1:14" ht="14.4" customHeight="1" x14ac:dyDescent="0.3">
      <c r="A404" s="664" t="s">
        <v>527</v>
      </c>
      <c r="B404" s="665" t="s">
        <v>2566</v>
      </c>
      <c r="C404" s="666" t="s">
        <v>541</v>
      </c>
      <c r="D404" s="667" t="s">
        <v>2569</v>
      </c>
      <c r="E404" s="666" t="s">
        <v>547</v>
      </c>
      <c r="F404" s="667" t="s">
        <v>2571</v>
      </c>
      <c r="G404" s="666"/>
      <c r="H404" s="666" t="s">
        <v>1820</v>
      </c>
      <c r="I404" s="666" t="s">
        <v>1821</v>
      </c>
      <c r="J404" s="666" t="s">
        <v>1822</v>
      </c>
      <c r="K404" s="666" t="s">
        <v>1823</v>
      </c>
      <c r="L404" s="668">
        <v>149.53000000000003</v>
      </c>
      <c r="M404" s="668">
        <v>1</v>
      </c>
      <c r="N404" s="669">
        <v>149.53000000000003</v>
      </c>
    </row>
    <row r="405" spans="1:14" ht="14.4" customHeight="1" x14ac:dyDescent="0.3">
      <c r="A405" s="664" t="s">
        <v>527</v>
      </c>
      <c r="B405" s="665" t="s">
        <v>2566</v>
      </c>
      <c r="C405" s="666" t="s">
        <v>541</v>
      </c>
      <c r="D405" s="667" t="s">
        <v>2569</v>
      </c>
      <c r="E405" s="666" t="s">
        <v>547</v>
      </c>
      <c r="F405" s="667" t="s">
        <v>2571</v>
      </c>
      <c r="G405" s="666"/>
      <c r="H405" s="666" t="s">
        <v>1824</v>
      </c>
      <c r="I405" s="666" t="s">
        <v>1825</v>
      </c>
      <c r="J405" s="666" t="s">
        <v>1826</v>
      </c>
      <c r="K405" s="666" t="s">
        <v>1827</v>
      </c>
      <c r="L405" s="668">
        <v>833.85874999999999</v>
      </c>
      <c r="M405" s="668">
        <v>8</v>
      </c>
      <c r="N405" s="669">
        <v>6670.87</v>
      </c>
    </row>
    <row r="406" spans="1:14" ht="14.4" customHeight="1" x14ac:dyDescent="0.3">
      <c r="A406" s="664" t="s">
        <v>527</v>
      </c>
      <c r="B406" s="665" t="s">
        <v>2566</v>
      </c>
      <c r="C406" s="666" t="s">
        <v>541</v>
      </c>
      <c r="D406" s="667" t="s">
        <v>2569</v>
      </c>
      <c r="E406" s="666" t="s">
        <v>547</v>
      </c>
      <c r="F406" s="667" t="s">
        <v>2571</v>
      </c>
      <c r="G406" s="666"/>
      <c r="H406" s="666" t="s">
        <v>1828</v>
      </c>
      <c r="I406" s="666" t="s">
        <v>1829</v>
      </c>
      <c r="J406" s="666" t="s">
        <v>1830</v>
      </c>
      <c r="K406" s="666" t="s">
        <v>1831</v>
      </c>
      <c r="L406" s="668">
        <v>1075.855</v>
      </c>
      <c r="M406" s="668">
        <v>2</v>
      </c>
      <c r="N406" s="669">
        <v>2151.71</v>
      </c>
    </row>
    <row r="407" spans="1:14" ht="14.4" customHeight="1" x14ac:dyDescent="0.3">
      <c r="A407" s="664" t="s">
        <v>527</v>
      </c>
      <c r="B407" s="665" t="s">
        <v>2566</v>
      </c>
      <c r="C407" s="666" t="s">
        <v>541</v>
      </c>
      <c r="D407" s="667" t="s">
        <v>2569</v>
      </c>
      <c r="E407" s="666" t="s">
        <v>547</v>
      </c>
      <c r="F407" s="667" t="s">
        <v>2571</v>
      </c>
      <c r="G407" s="666"/>
      <c r="H407" s="666" t="s">
        <v>1832</v>
      </c>
      <c r="I407" s="666" t="s">
        <v>1832</v>
      </c>
      <c r="J407" s="666" t="s">
        <v>1833</v>
      </c>
      <c r="K407" s="666" t="s">
        <v>1834</v>
      </c>
      <c r="L407" s="668">
        <v>226.18999999999997</v>
      </c>
      <c r="M407" s="668">
        <v>1</v>
      </c>
      <c r="N407" s="669">
        <v>226.18999999999997</v>
      </c>
    </row>
    <row r="408" spans="1:14" ht="14.4" customHeight="1" x14ac:dyDescent="0.3">
      <c r="A408" s="664" t="s">
        <v>527</v>
      </c>
      <c r="B408" s="665" t="s">
        <v>2566</v>
      </c>
      <c r="C408" s="666" t="s">
        <v>541</v>
      </c>
      <c r="D408" s="667" t="s">
        <v>2569</v>
      </c>
      <c r="E408" s="666" t="s">
        <v>547</v>
      </c>
      <c r="F408" s="667" t="s">
        <v>2571</v>
      </c>
      <c r="G408" s="666" t="s">
        <v>580</v>
      </c>
      <c r="H408" s="666" t="s">
        <v>581</v>
      </c>
      <c r="I408" s="666" t="s">
        <v>581</v>
      </c>
      <c r="J408" s="666" t="s">
        <v>582</v>
      </c>
      <c r="K408" s="666" t="s">
        <v>583</v>
      </c>
      <c r="L408" s="668">
        <v>171.6</v>
      </c>
      <c r="M408" s="668">
        <v>20</v>
      </c>
      <c r="N408" s="669">
        <v>3432</v>
      </c>
    </row>
    <row r="409" spans="1:14" ht="14.4" customHeight="1" x14ac:dyDescent="0.3">
      <c r="A409" s="664" t="s">
        <v>527</v>
      </c>
      <c r="B409" s="665" t="s">
        <v>2566</v>
      </c>
      <c r="C409" s="666" t="s">
        <v>541</v>
      </c>
      <c r="D409" s="667" t="s">
        <v>2569</v>
      </c>
      <c r="E409" s="666" t="s">
        <v>547</v>
      </c>
      <c r="F409" s="667" t="s">
        <v>2571</v>
      </c>
      <c r="G409" s="666" t="s">
        <v>580</v>
      </c>
      <c r="H409" s="666" t="s">
        <v>584</v>
      </c>
      <c r="I409" s="666" t="s">
        <v>584</v>
      </c>
      <c r="J409" s="666" t="s">
        <v>585</v>
      </c>
      <c r="K409" s="666" t="s">
        <v>586</v>
      </c>
      <c r="L409" s="668">
        <v>173.68999999999994</v>
      </c>
      <c r="M409" s="668">
        <v>44.000000000000028</v>
      </c>
      <c r="N409" s="669">
        <v>7642.3600000000024</v>
      </c>
    </row>
    <row r="410" spans="1:14" ht="14.4" customHeight="1" x14ac:dyDescent="0.3">
      <c r="A410" s="664" t="s">
        <v>527</v>
      </c>
      <c r="B410" s="665" t="s">
        <v>2566</v>
      </c>
      <c r="C410" s="666" t="s">
        <v>541</v>
      </c>
      <c r="D410" s="667" t="s">
        <v>2569</v>
      </c>
      <c r="E410" s="666" t="s">
        <v>547</v>
      </c>
      <c r="F410" s="667" t="s">
        <v>2571</v>
      </c>
      <c r="G410" s="666" t="s">
        <v>580</v>
      </c>
      <c r="H410" s="666" t="s">
        <v>587</v>
      </c>
      <c r="I410" s="666" t="s">
        <v>587</v>
      </c>
      <c r="J410" s="666" t="s">
        <v>588</v>
      </c>
      <c r="K410" s="666" t="s">
        <v>586</v>
      </c>
      <c r="L410" s="668">
        <v>143</v>
      </c>
      <c r="M410" s="668">
        <v>2</v>
      </c>
      <c r="N410" s="669">
        <v>286</v>
      </c>
    </row>
    <row r="411" spans="1:14" ht="14.4" customHeight="1" x14ac:dyDescent="0.3">
      <c r="A411" s="664" t="s">
        <v>527</v>
      </c>
      <c r="B411" s="665" t="s">
        <v>2566</v>
      </c>
      <c r="C411" s="666" t="s">
        <v>541</v>
      </c>
      <c r="D411" s="667" t="s">
        <v>2569</v>
      </c>
      <c r="E411" s="666" t="s">
        <v>547</v>
      </c>
      <c r="F411" s="667" t="s">
        <v>2571</v>
      </c>
      <c r="G411" s="666" t="s">
        <v>580</v>
      </c>
      <c r="H411" s="666" t="s">
        <v>1835</v>
      </c>
      <c r="I411" s="666" t="s">
        <v>1835</v>
      </c>
      <c r="J411" s="666" t="s">
        <v>588</v>
      </c>
      <c r="K411" s="666" t="s">
        <v>1836</v>
      </c>
      <c r="L411" s="668">
        <v>222.20000268727028</v>
      </c>
      <c r="M411" s="668">
        <v>2</v>
      </c>
      <c r="N411" s="669">
        <v>444.40000537454057</v>
      </c>
    </row>
    <row r="412" spans="1:14" ht="14.4" customHeight="1" x14ac:dyDescent="0.3">
      <c r="A412" s="664" t="s">
        <v>527</v>
      </c>
      <c r="B412" s="665" t="s">
        <v>2566</v>
      </c>
      <c r="C412" s="666" t="s">
        <v>541</v>
      </c>
      <c r="D412" s="667" t="s">
        <v>2569</v>
      </c>
      <c r="E412" s="666" t="s">
        <v>547</v>
      </c>
      <c r="F412" s="667" t="s">
        <v>2571</v>
      </c>
      <c r="G412" s="666" t="s">
        <v>580</v>
      </c>
      <c r="H412" s="666" t="s">
        <v>592</v>
      </c>
      <c r="I412" s="666" t="s">
        <v>592</v>
      </c>
      <c r="J412" s="666" t="s">
        <v>582</v>
      </c>
      <c r="K412" s="666" t="s">
        <v>593</v>
      </c>
      <c r="L412" s="668">
        <v>92.950000143506003</v>
      </c>
      <c r="M412" s="668">
        <v>47</v>
      </c>
      <c r="N412" s="669">
        <v>4368.6500067447823</v>
      </c>
    </row>
    <row r="413" spans="1:14" ht="14.4" customHeight="1" x14ac:dyDescent="0.3">
      <c r="A413" s="664" t="s">
        <v>527</v>
      </c>
      <c r="B413" s="665" t="s">
        <v>2566</v>
      </c>
      <c r="C413" s="666" t="s">
        <v>541</v>
      </c>
      <c r="D413" s="667" t="s">
        <v>2569</v>
      </c>
      <c r="E413" s="666" t="s">
        <v>547</v>
      </c>
      <c r="F413" s="667" t="s">
        <v>2571</v>
      </c>
      <c r="G413" s="666" t="s">
        <v>580</v>
      </c>
      <c r="H413" s="666" t="s">
        <v>594</v>
      </c>
      <c r="I413" s="666" t="s">
        <v>594</v>
      </c>
      <c r="J413" s="666" t="s">
        <v>582</v>
      </c>
      <c r="K413" s="666" t="s">
        <v>595</v>
      </c>
      <c r="L413" s="668">
        <v>93.498500440867076</v>
      </c>
      <c r="M413" s="668">
        <v>22</v>
      </c>
      <c r="N413" s="669">
        <v>2056.9670096990758</v>
      </c>
    </row>
    <row r="414" spans="1:14" ht="14.4" customHeight="1" x14ac:dyDescent="0.3">
      <c r="A414" s="664" t="s">
        <v>527</v>
      </c>
      <c r="B414" s="665" t="s">
        <v>2566</v>
      </c>
      <c r="C414" s="666" t="s">
        <v>541</v>
      </c>
      <c r="D414" s="667" t="s">
        <v>2569</v>
      </c>
      <c r="E414" s="666" t="s">
        <v>547</v>
      </c>
      <c r="F414" s="667" t="s">
        <v>2571</v>
      </c>
      <c r="G414" s="666" t="s">
        <v>580</v>
      </c>
      <c r="H414" s="666" t="s">
        <v>1837</v>
      </c>
      <c r="I414" s="666" t="s">
        <v>1838</v>
      </c>
      <c r="J414" s="666" t="s">
        <v>1839</v>
      </c>
      <c r="K414" s="666" t="s">
        <v>673</v>
      </c>
      <c r="L414" s="668">
        <v>43.44</v>
      </c>
      <c r="M414" s="668">
        <v>1</v>
      </c>
      <c r="N414" s="669">
        <v>43.44</v>
      </c>
    </row>
    <row r="415" spans="1:14" ht="14.4" customHeight="1" x14ac:dyDescent="0.3">
      <c r="A415" s="664" t="s">
        <v>527</v>
      </c>
      <c r="B415" s="665" t="s">
        <v>2566</v>
      </c>
      <c r="C415" s="666" t="s">
        <v>541</v>
      </c>
      <c r="D415" s="667" t="s">
        <v>2569</v>
      </c>
      <c r="E415" s="666" t="s">
        <v>547</v>
      </c>
      <c r="F415" s="667" t="s">
        <v>2571</v>
      </c>
      <c r="G415" s="666" t="s">
        <v>580</v>
      </c>
      <c r="H415" s="666" t="s">
        <v>596</v>
      </c>
      <c r="I415" s="666" t="s">
        <v>597</v>
      </c>
      <c r="J415" s="666" t="s">
        <v>598</v>
      </c>
      <c r="K415" s="666" t="s">
        <v>599</v>
      </c>
      <c r="L415" s="668">
        <v>41.129999999999995</v>
      </c>
      <c r="M415" s="668">
        <v>1</v>
      </c>
      <c r="N415" s="669">
        <v>41.129999999999995</v>
      </c>
    </row>
    <row r="416" spans="1:14" ht="14.4" customHeight="1" x14ac:dyDescent="0.3">
      <c r="A416" s="664" t="s">
        <v>527</v>
      </c>
      <c r="B416" s="665" t="s">
        <v>2566</v>
      </c>
      <c r="C416" s="666" t="s">
        <v>541</v>
      </c>
      <c r="D416" s="667" t="s">
        <v>2569</v>
      </c>
      <c r="E416" s="666" t="s">
        <v>547</v>
      </c>
      <c r="F416" s="667" t="s">
        <v>2571</v>
      </c>
      <c r="G416" s="666" t="s">
        <v>580</v>
      </c>
      <c r="H416" s="666" t="s">
        <v>600</v>
      </c>
      <c r="I416" s="666" t="s">
        <v>601</v>
      </c>
      <c r="J416" s="666" t="s">
        <v>602</v>
      </c>
      <c r="K416" s="666" t="s">
        <v>603</v>
      </c>
      <c r="L416" s="668">
        <v>87.030380853300528</v>
      </c>
      <c r="M416" s="668">
        <v>6</v>
      </c>
      <c r="N416" s="669">
        <v>522.18228511980317</v>
      </c>
    </row>
    <row r="417" spans="1:14" ht="14.4" customHeight="1" x14ac:dyDescent="0.3">
      <c r="A417" s="664" t="s">
        <v>527</v>
      </c>
      <c r="B417" s="665" t="s">
        <v>2566</v>
      </c>
      <c r="C417" s="666" t="s">
        <v>541</v>
      </c>
      <c r="D417" s="667" t="s">
        <v>2569</v>
      </c>
      <c r="E417" s="666" t="s">
        <v>547</v>
      </c>
      <c r="F417" s="667" t="s">
        <v>2571</v>
      </c>
      <c r="G417" s="666" t="s">
        <v>580</v>
      </c>
      <c r="H417" s="666" t="s">
        <v>604</v>
      </c>
      <c r="I417" s="666" t="s">
        <v>605</v>
      </c>
      <c r="J417" s="666" t="s">
        <v>606</v>
      </c>
      <c r="K417" s="666" t="s">
        <v>607</v>
      </c>
      <c r="L417" s="668">
        <v>96.820035273157572</v>
      </c>
      <c r="M417" s="668">
        <v>160</v>
      </c>
      <c r="N417" s="669">
        <v>15491.205643705212</v>
      </c>
    </row>
    <row r="418" spans="1:14" ht="14.4" customHeight="1" x14ac:dyDescent="0.3">
      <c r="A418" s="664" t="s">
        <v>527</v>
      </c>
      <c r="B418" s="665" t="s">
        <v>2566</v>
      </c>
      <c r="C418" s="666" t="s">
        <v>541</v>
      </c>
      <c r="D418" s="667" t="s">
        <v>2569</v>
      </c>
      <c r="E418" s="666" t="s">
        <v>547</v>
      </c>
      <c r="F418" s="667" t="s">
        <v>2571</v>
      </c>
      <c r="G418" s="666" t="s">
        <v>580</v>
      </c>
      <c r="H418" s="666" t="s">
        <v>608</v>
      </c>
      <c r="I418" s="666" t="s">
        <v>609</v>
      </c>
      <c r="J418" s="666" t="s">
        <v>610</v>
      </c>
      <c r="K418" s="666" t="s">
        <v>611</v>
      </c>
      <c r="L418" s="668">
        <v>168.87327191671298</v>
      </c>
      <c r="M418" s="668">
        <v>38</v>
      </c>
      <c r="N418" s="669">
        <v>6417.1843328350933</v>
      </c>
    </row>
    <row r="419" spans="1:14" ht="14.4" customHeight="1" x14ac:dyDescent="0.3">
      <c r="A419" s="664" t="s">
        <v>527</v>
      </c>
      <c r="B419" s="665" t="s">
        <v>2566</v>
      </c>
      <c r="C419" s="666" t="s">
        <v>541</v>
      </c>
      <c r="D419" s="667" t="s">
        <v>2569</v>
      </c>
      <c r="E419" s="666" t="s">
        <v>547</v>
      </c>
      <c r="F419" s="667" t="s">
        <v>2571</v>
      </c>
      <c r="G419" s="666" t="s">
        <v>580</v>
      </c>
      <c r="H419" s="666" t="s">
        <v>616</v>
      </c>
      <c r="I419" s="666" t="s">
        <v>617</v>
      </c>
      <c r="J419" s="666" t="s">
        <v>618</v>
      </c>
      <c r="K419" s="666" t="s">
        <v>619</v>
      </c>
      <c r="L419" s="668">
        <v>64.540000000000006</v>
      </c>
      <c r="M419" s="668">
        <v>10</v>
      </c>
      <c r="N419" s="669">
        <v>645.40000000000009</v>
      </c>
    </row>
    <row r="420" spans="1:14" ht="14.4" customHeight="1" x14ac:dyDescent="0.3">
      <c r="A420" s="664" t="s">
        <v>527</v>
      </c>
      <c r="B420" s="665" t="s">
        <v>2566</v>
      </c>
      <c r="C420" s="666" t="s">
        <v>541</v>
      </c>
      <c r="D420" s="667" t="s">
        <v>2569</v>
      </c>
      <c r="E420" s="666" t="s">
        <v>547</v>
      </c>
      <c r="F420" s="667" t="s">
        <v>2571</v>
      </c>
      <c r="G420" s="666" t="s">
        <v>580</v>
      </c>
      <c r="H420" s="666" t="s">
        <v>624</v>
      </c>
      <c r="I420" s="666" t="s">
        <v>625</v>
      </c>
      <c r="J420" s="666" t="s">
        <v>626</v>
      </c>
      <c r="K420" s="666" t="s">
        <v>627</v>
      </c>
      <c r="L420" s="668">
        <v>72.446238413348283</v>
      </c>
      <c r="M420" s="668">
        <v>1</v>
      </c>
      <c r="N420" s="669">
        <v>72.446238413348283</v>
      </c>
    </row>
    <row r="421" spans="1:14" ht="14.4" customHeight="1" x14ac:dyDescent="0.3">
      <c r="A421" s="664" t="s">
        <v>527</v>
      </c>
      <c r="B421" s="665" t="s">
        <v>2566</v>
      </c>
      <c r="C421" s="666" t="s">
        <v>541</v>
      </c>
      <c r="D421" s="667" t="s">
        <v>2569</v>
      </c>
      <c r="E421" s="666" t="s">
        <v>547</v>
      </c>
      <c r="F421" s="667" t="s">
        <v>2571</v>
      </c>
      <c r="G421" s="666" t="s">
        <v>580</v>
      </c>
      <c r="H421" s="666" t="s">
        <v>636</v>
      </c>
      <c r="I421" s="666" t="s">
        <v>637</v>
      </c>
      <c r="J421" s="666" t="s">
        <v>638</v>
      </c>
      <c r="K421" s="666" t="s">
        <v>639</v>
      </c>
      <c r="L421" s="668">
        <v>105.27000000000004</v>
      </c>
      <c r="M421" s="668">
        <v>2</v>
      </c>
      <c r="N421" s="669">
        <v>210.54000000000008</v>
      </c>
    </row>
    <row r="422" spans="1:14" ht="14.4" customHeight="1" x14ac:dyDescent="0.3">
      <c r="A422" s="664" t="s">
        <v>527</v>
      </c>
      <c r="B422" s="665" t="s">
        <v>2566</v>
      </c>
      <c r="C422" s="666" t="s">
        <v>541</v>
      </c>
      <c r="D422" s="667" t="s">
        <v>2569</v>
      </c>
      <c r="E422" s="666" t="s">
        <v>547</v>
      </c>
      <c r="F422" s="667" t="s">
        <v>2571</v>
      </c>
      <c r="G422" s="666" t="s">
        <v>580</v>
      </c>
      <c r="H422" s="666" t="s">
        <v>1840</v>
      </c>
      <c r="I422" s="666" t="s">
        <v>1841</v>
      </c>
      <c r="J422" s="666" t="s">
        <v>1842</v>
      </c>
      <c r="K422" s="666" t="s">
        <v>1843</v>
      </c>
      <c r="L422" s="668">
        <v>65.909999999999968</v>
      </c>
      <c r="M422" s="668">
        <v>2</v>
      </c>
      <c r="N422" s="669">
        <v>131.81999999999994</v>
      </c>
    </row>
    <row r="423" spans="1:14" ht="14.4" customHeight="1" x14ac:dyDescent="0.3">
      <c r="A423" s="664" t="s">
        <v>527</v>
      </c>
      <c r="B423" s="665" t="s">
        <v>2566</v>
      </c>
      <c r="C423" s="666" t="s">
        <v>541</v>
      </c>
      <c r="D423" s="667" t="s">
        <v>2569</v>
      </c>
      <c r="E423" s="666" t="s">
        <v>547</v>
      </c>
      <c r="F423" s="667" t="s">
        <v>2571</v>
      </c>
      <c r="G423" s="666" t="s">
        <v>580</v>
      </c>
      <c r="H423" s="666" t="s">
        <v>640</v>
      </c>
      <c r="I423" s="666" t="s">
        <v>641</v>
      </c>
      <c r="J423" s="666" t="s">
        <v>642</v>
      </c>
      <c r="K423" s="666" t="s">
        <v>643</v>
      </c>
      <c r="L423" s="668">
        <v>27.823350088459538</v>
      </c>
      <c r="M423" s="668">
        <v>120</v>
      </c>
      <c r="N423" s="669">
        <v>3338.8020106151444</v>
      </c>
    </row>
    <row r="424" spans="1:14" ht="14.4" customHeight="1" x14ac:dyDescent="0.3">
      <c r="A424" s="664" t="s">
        <v>527</v>
      </c>
      <c r="B424" s="665" t="s">
        <v>2566</v>
      </c>
      <c r="C424" s="666" t="s">
        <v>541</v>
      </c>
      <c r="D424" s="667" t="s">
        <v>2569</v>
      </c>
      <c r="E424" s="666" t="s">
        <v>547</v>
      </c>
      <c r="F424" s="667" t="s">
        <v>2571</v>
      </c>
      <c r="G424" s="666" t="s">
        <v>580</v>
      </c>
      <c r="H424" s="666" t="s">
        <v>647</v>
      </c>
      <c r="I424" s="666" t="s">
        <v>648</v>
      </c>
      <c r="J424" s="666" t="s">
        <v>646</v>
      </c>
      <c r="K424" s="666" t="s">
        <v>649</v>
      </c>
      <c r="L424" s="668">
        <v>77.610000000000014</v>
      </c>
      <c r="M424" s="668">
        <v>3</v>
      </c>
      <c r="N424" s="669">
        <v>232.83000000000004</v>
      </c>
    </row>
    <row r="425" spans="1:14" ht="14.4" customHeight="1" x14ac:dyDescent="0.3">
      <c r="A425" s="664" t="s">
        <v>527</v>
      </c>
      <c r="B425" s="665" t="s">
        <v>2566</v>
      </c>
      <c r="C425" s="666" t="s">
        <v>541</v>
      </c>
      <c r="D425" s="667" t="s">
        <v>2569</v>
      </c>
      <c r="E425" s="666" t="s">
        <v>547</v>
      </c>
      <c r="F425" s="667" t="s">
        <v>2571</v>
      </c>
      <c r="G425" s="666" t="s">
        <v>580</v>
      </c>
      <c r="H425" s="666" t="s">
        <v>670</v>
      </c>
      <c r="I425" s="666" t="s">
        <v>671</v>
      </c>
      <c r="J425" s="666" t="s">
        <v>672</v>
      </c>
      <c r="K425" s="666" t="s">
        <v>673</v>
      </c>
      <c r="L425" s="668">
        <v>40.193333333333335</v>
      </c>
      <c r="M425" s="668">
        <v>3</v>
      </c>
      <c r="N425" s="669">
        <v>120.58000000000001</v>
      </c>
    </row>
    <row r="426" spans="1:14" ht="14.4" customHeight="1" x14ac:dyDescent="0.3">
      <c r="A426" s="664" t="s">
        <v>527</v>
      </c>
      <c r="B426" s="665" t="s">
        <v>2566</v>
      </c>
      <c r="C426" s="666" t="s">
        <v>541</v>
      </c>
      <c r="D426" s="667" t="s">
        <v>2569</v>
      </c>
      <c r="E426" s="666" t="s">
        <v>547</v>
      </c>
      <c r="F426" s="667" t="s">
        <v>2571</v>
      </c>
      <c r="G426" s="666" t="s">
        <v>580</v>
      </c>
      <c r="H426" s="666" t="s">
        <v>674</v>
      </c>
      <c r="I426" s="666" t="s">
        <v>675</v>
      </c>
      <c r="J426" s="666" t="s">
        <v>676</v>
      </c>
      <c r="K426" s="666" t="s">
        <v>677</v>
      </c>
      <c r="L426" s="668">
        <v>65.996116565174844</v>
      </c>
      <c r="M426" s="668">
        <v>65</v>
      </c>
      <c r="N426" s="669">
        <v>4289.7475767363649</v>
      </c>
    </row>
    <row r="427" spans="1:14" ht="14.4" customHeight="1" x14ac:dyDescent="0.3">
      <c r="A427" s="664" t="s">
        <v>527</v>
      </c>
      <c r="B427" s="665" t="s">
        <v>2566</v>
      </c>
      <c r="C427" s="666" t="s">
        <v>541</v>
      </c>
      <c r="D427" s="667" t="s">
        <v>2569</v>
      </c>
      <c r="E427" s="666" t="s">
        <v>547</v>
      </c>
      <c r="F427" s="667" t="s">
        <v>2571</v>
      </c>
      <c r="G427" s="666" t="s">
        <v>580</v>
      </c>
      <c r="H427" s="666" t="s">
        <v>678</v>
      </c>
      <c r="I427" s="666" t="s">
        <v>679</v>
      </c>
      <c r="J427" s="666" t="s">
        <v>680</v>
      </c>
      <c r="K427" s="666" t="s">
        <v>681</v>
      </c>
      <c r="L427" s="668">
        <v>58.320000000000014</v>
      </c>
      <c r="M427" s="668">
        <v>3</v>
      </c>
      <c r="N427" s="669">
        <v>174.96000000000004</v>
      </c>
    </row>
    <row r="428" spans="1:14" ht="14.4" customHeight="1" x14ac:dyDescent="0.3">
      <c r="A428" s="664" t="s">
        <v>527</v>
      </c>
      <c r="B428" s="665" t="s">
        <v>2566</v>
      </c>
      <c r="C428" s="666" t="s">
        <v>541</v>
      </c>
      <c r="D428" s="667" t="s">
        <v>2569</v>
      </c>
      <c r="E428" s="666" t="s">
        <v>547</v>
      </c>
      <c r="F428" s="667" t="s">
        <v>2571</v>
      </c>
      <c r="G428" s="666" t="s">
        <v>580</v>
      </c>
      <c r="H428" s="666" t="s">
        <v>1844</v>
      </c>
      <c r="I428" s="666" t="s">
        <v>1845</v>
      </c>
      <c r="J428" s="666" t="s">
        <v>1846</v>
      </c>
      <c r="K428" s="666" t="s">
        <v>1847</v>
      </c>
      <c r="L428" s="668">
        <v>101.70000000000005</v>
      </c>
      <c r="M428" s="668">
        <v>1</v>
      </c>
      <c r="N428" s="669">
        <v>101.70000000000005</v>
      </c>
    </row>
    <row r="429" spans="1:14" ht="14.4" customHeight="1" x14ac:dyDescent="0.3">
      <c r="A429" s="664" t="s">
        <v>527</v>
      </c>
      <c r="B429" s="665" t="s">
        <v>2566</v>
      </c>
      <c r="C429" s="666" t="s">
        <v>541</v>
      </c>
      <c r="D429" s="667" t="s">
        <v>2569</v>
      </c>
      <c r="E429" s="666" t="s">
        <v>547</v>
      </c>
      <c r="F429" s="667" t="s">
        <v>2571</v>
      </c>
      <c r="G429" s="666" t="s">
        <v>580</v>
      </c>
      <c r="H429" s="666" t="s">
        <v>686</v>
      </c>
      <c r="I429" s="666" t="s">
        <v>687</v>
      </c>
      <c r="J429" s="666" t="s">
        <v>688</v>
      </c>
      <c r="K429" s="666" t="s">
        <v>689</v>
      </c>
      <c r="L429" s="668">
        <v>119.85888274975468</v>
      </c>
      <c r="M429" s="668">
        <v>2</v>
      </c>
      <c r="N429" s="669">
        <v>239.71776549950937</v>
      </c>
    </row>
    <row r="430" spans="1:14" ht="14.4" customHeight="1" x14ac:dyDescent="0.3">
      <c r="A430" s="664" t="s">
        <v>527</v>
      </c>
      <c r="B430" s="665" t="s">
        <v>2566</v>
      </c>
      <c r="C430" s="666" t="s">
        <v>541</v>
      </c>
      <c r="D430" s="667" t="s">
        <v>2569</v>
      </c>
      <c r="E430" s="666" t="s">
        <v>547</v>
      </c>
      <c r="F430" s="667" t="s">
        <v>2571</v>
      </c>
      <c r="G430" s="666" t="s">
        <v>580</v>
      </c>
      <c r="H430" s="666" t="s">
        <v>1848</v>
      </c>
      <c r="I430" s="666" t="s">
        <v>1849</v>
      </c>
      <c r="J430" s="666" t="s">
        <v>1850</v>
      </c>
      <c r="K430" s="666" t="s">
        <v>1851</v>
      </c>
      <c r="L430" s="668">
        <v>239.79999999999998</v>
      </c>
      <c r="M430" s="668">
        <v>3</v>
      </c>
      <c r="N430" s="669">
        <v>719.4</v>
      </c>
    </row>
    <row r="431" spans="1:14" ht="14.4" customHeight="1" x14ac:dyDescent="0.3">
      <c r="A431" s="664" t="s">
        <v>527</v>
      </c>
      <c r="B431" s="665" t="s">
        <v>2566</v>
      </c>
      <c r="C431" s="666" t="s">
        <v>541</v>
      </c>
      <c r="D431" s="667" t="s">
        <v>2569</v>
      </c>
      <c r="E431" s="666" t="s">
        <v>547</v>
      </c>
      <c r="F431" s="667" t="s">
        <v>2571</v>
      </c>
      <c r="G431" s="666" t="s">
        <v>580</v>
      </c>
      <c r="H431" s="666" t="s">
        <v>1852</v>
      </c>
      <c r="I431" s="666" t="s">
        <v>1853</v>
      </c>
      <c r="J431" s="666" t="s">
        <v>578</v>
      </c>
      <c r="K431" s="666" t="s">
        <v>1854</v>
      </c>
      <c r="L431" s="668">
        <v>61.010000000000012</v>
      </c>
      <c r="M431" s="668">
        <v>12</v>
      </c>
      <c r="N431" s="669">
        <v>732.12000000000012</v>
      </c>
    </row>
    <row r="432" spans="1:14" ht="14.4" customHeight="1" x14ac:dyDescent="0.3">
      <c r="A432" s="664" t="s">
        <v>527</v>
      </c>
      <c r="B432" s="665" t="s">
        <v>2566</v>
      </c>
      <c r="C432" s="666" t="s">
        <v>541</v>
      </c>
      <c r="D432" s="667" t="s">
        <v>2569</v>
      </c>
      <c r="E432" s="666" t="s">
        <v>547</v>
      </c>
      <c r="F432" s="667" t="s">
        <v>2571</v>
      </c>
      <c r="G432" s="666" t="s">
        <v>580</v>
      </c>
      <c r="H432" s="666" t="s">
        <v>702</v>
      </c>
      <c r="I432" s="666" t="s">
        <v>703</v>
      </c>
      <c r="J432" s="666" t="s">
        <v>704</v>
      </c>
      <c r="K432" s="666" t="s">
        <v>705</v>
      </c>
      <c r="L432" s="668">
        <v>80.283333333333317</v>
      </c>
      <c r="M432" s="668">
        <v>3</v>
      </c>
      <c r="N432" s="669">
        <v>240.84999999999997</v>
      </c>
    </row>
    <row r="433" spans="1:14" ht="14.4" customHeight="1" x14ac:dyDescent="0.3">
      <c r="A433" s="664" t="s">
        <v>527</v>
      </c>
      <c r="B433" s="665" t="s">
        <v>2566</v>
      </c>
      <c r="C433" s="666" t="s">
        <v>541</v>
      </c>
      <c r="D433" s="667" t="s">
        <v>2569</v>
      </c>
      <c r="E433" s="666" t="s">
        <v>547</v>
      </c>
      <c r="F433" s="667" t="s">
        <v>2571</v>
      </c>
      <c r="G433" s="666" t="s">
        <v>580</v>
      </c>
      <c r="H433" s="666" t="s">
        <v>710</v>
      </c>
      <c r="I433" s="666" t="s">
        <v>711</v>
      </c>
      <c r="J433" s="666" t="s">
        <v>712</v>
      </c>
      <c r="K433" s="666" t="s">
        <v>713</v>
      </c>
      <c r="L433" s="668">
        <v>93.759999999999991</v>
      </c>
      <c r="M433" s="668">
        <v>2</v>
      </c>
      <c r="N433" s="669">
        <v>187.51999999999998</v>
      </c>
    </row>
    <row r="434" spans="1:14" ht="14.4" customHeight="1" x14ac:dyDescent="0.3">
      <c r="A434" s="664" t="s">
        <v>527</v>
      </c>
      <c r="B434" s="665" t="s">
        <v>2566</v>
      </c>
      <c r="C434" s="666" t="s">
        <v>541</v>
      </c>
      <c r="D434" s="667" t="s">
        <v>2569</v>
      </c>
      <c r="E434" s="666" t="s">
        <v>547</v>
      </c>
      <c r="F434" s="667" t="s">
        <v>2571</v>
      </c>
      <c r="G434" s="666" t="s">
        <v>580</v>
      </c>
      <c r="H434" s="666" t="s">
        <v>714</v>
      </c>
      <c r="I434" s="666" t="s">
        <v>714</v>
      </c>
      <c r="J434" s="666" t="s">
        <v>715</v>
      </c>
      <c r="K434" s="666" t="s">
        <v>716</v>
      </c>
      <c r="L434" s="668">
        <v>36.530020976406362</v>
      </c>
      <c r="M434" s="668">
        <v>121</v>
      </c>
      <c r="N434" s="669">
        <v>4420.1325381451697</v>
      </c>
    </row>
    <row r="435" spans="1:14" ht="14.4" customHeight="1" x14ac:dyDescent="0.3">
      <c r="A435" s="664" t="s">
        <v>527</v>
      </c>
      <c r="B435" s="665" t="s">
        <v>2566</v>
      </c>
      <c r="C435" s="666" t="s">
        <v>541</v>
      </c>
      <c r="D435" s="667" t="s">
        <v>2569</v>
      </c>
      <c r="E435" s="666" t="s">
        <v>547</v>
      </c>
      <c r="F435" s="667" t="s">
        <v>2571</v>
      </c>
      <c r="G435" s="666" t="s">
        <v>580</v>
      </c>
      <c r="H435" s="666" t="s">
        <v>717</v>
      </c>
      <c r="I435" s="666" t="s">
        <v>718</v>
      </c>
      <c r="J435" s="666" t="s">
        <v>719</v>
      </c>
      <c r="K435" s="666" t="s">
        <v>720</v>
      </c>
      <c r="L435" s="668">
        <v>28.600000000000009</v>
      </c>
      <c r="M435" s="668">
        <v>2</v>
      </c>
      <c r="N435" s="669">
        <v>57.200000000000017</v>
      </c>
    </row>
    <row r="436" spans="1:14" ht="14.4" customHeight="1" x14ac:dyDescent="0.3">
      <c r="A436" s="664" t="s">
        <v>527</v>
      </c>
      <c r="B436" s="665" t="s">
        <v>2566</v>
      </c>
      <c r="C436" s="666" t="s">
        <v>541</v>
      </c>
      <c r="D436" s="667" t="s">
        <v>2569</v>
      </c>
      <c r="E436" s="666" t="s">
        <v>547</v>
      </c>
      <c r="F436" s="667" t="s">
        <v>2571</v>
      </c>
      <c r="G436" s="666" t="s">
        <v>580</v>
      </c>
      <c r="H436" s="666" t="s">
        <v>1855</v>
      </c>
      <c r="I436" s="666" t="s">
        <v>1856</v>
      </c>
      <c r="J436" s="666" t="s">
        <v>1165</v>
      </c>
      <c r="K436" s="666" t="s">
        <v>1857</v>
      </c>
      <c r="L436" s="668">
        <v>55.249999999999986</v>
      </c>
      <c r="M436" s="668">
        <v>4</v>
      </c>
      <c r="N436" s="669">
        <v>220.99999999999994</v>
      </c>
    </row>
    <row r="437" spans="1:14" ht="14.4" customHeight="1" x14ac:dyDescent="0.3">
      <c r="A437" s="664" t="s">
        <v>527</v>
      </c>
      <c r="B437" s="665" t="s">
        <v>2566</v>
      </c>
      <c r="C437" s="666" t="s">
        <v>541</v>
      </c>
      <c r="D437" s="667" t="s">
        <v>2569</v>
      </c>
      <c r="E437" s="666" t="s">
        <v>547</v>
      </c>
      <c r="F437" s="667" t="s">
        <v>2571</v>
      </c>
      <c r="G437" s="666" t="s">
        <v>580</v>
      </c>
      <c r="H437" s="666" t="s">
        <v>740</v>
      </c>
      <c r="I437" s="666" t="s">
        <v>741</v>
      </c>
      <c r="J437" s="666" t="s">
        <v>742</v>
      </c>
      <c r="K437" s="666" t="s">
        <v>743</v>
      </c>
      <c r="L437" s="668">
        <v>73.789226200381222</v>
      </c>
      <c r="M437" s="668">
        <v>1</v>
      </c>
      <c r="N437" s="669">
        <v>73.789226200381222</v>
      </c>
    </row>
    <row r="438" spans="1:14" ht="14.4" customHeight="1" x14ac:dyDescent="0.3">
      <c r="A438" s="664" t="s">
        <v>527</v>
      </c>
      <c r="B438" s="665" t="s">
        <v>2566</v>
      </c>
      <c r="C438" s="666" t="s">
        <v>541</v>
      </c>
      <c r="D438" s="667" t="s">
        <v>2569</v>
      </c>
      <c r="E438" s="666" t="s">
        <v>547</v>
      </c>
      <c r="F438" s="667" t="s">
        <v>2571</v>
      </c>
      <c r="G438" s="666" t="s">
        <v>580</v>
      </c>
      <c r="H438" s="666" t="s">
        <v>1858</v>
      </c>
      <c r="I438" s="666" t="s">
        <v>1859</v>
      </c>
      <c r="J438" s="666" t="s">
        <v>1860</v>
      </c>
      <c r="K438" s="666" t="s">
        <v>1861</v>
      </c>
      <c r="L438" s="668">
        <v>108.39</v>
      </c>
      <c r="M438" s="668">
        <v>1</v>
      </c>
      <c r="N438" s="669">
        <v>108.39</v>
      </c>
    </row>
    <row r="439" spans="1:14" ht="14.4" customHeight="1" x14ac:dyDescent="0.3">
      <c r="A439" s="664" t="s">
        <v>527</v>
      </c>
      <c r="B439" s="665" t="s">
        <v>2566</v>
      </c>
      <c r="C439" s="666" t="s">
        <v>541</v>
      </c>
      <c r="D439" s="667" t="s">
        <v>2569</v>
      </c>
      <c r="E439" s="666" t="s">
        <v>547</v>
      </c>
      <c r="F439" s="667" t="s">
        <v>2571</v>
      </c>
      <c r="G439" s="666" t="s">
        <v>580</v>
      </c>
      <c r="H439" s="666" t="s">
        <v>1862</v>
      </c>
      <c r="I439" s="666" t="s">
        <v>1863</v>
      </c>
      <c r="J439" s="666" t="s">
        <v>1864</v>
      </c>
      <c r="K439" s="666" t="s">
        <v>1865</v>
      </c>
      <c r="L439" s="668">
        <v>48.459999999999987</v>
      </c>
      <c r="M439" s="668">
        <v>1</v>
      </c>
      <c r="N439" s="669">
        <v>48.459999999999987</v>
      </c>
    </row>
    <row r="440" spans="1:14" ht="14.4" customHeight="1" x14ac:dyDescent="0.3">
      <c r="A440" s="664" t="s">
        <v>527</v>
      </c>
      <c r="B440" s="665" t="s">
        <v>2566</v>
      </c>
      <c r="C440" s="666" t="s">
        <v>541</v>
      </c>
      <c r="D440" s="667" t="s">
        <v>2569</v>
      </c>
      <c r="E440" s="666" t="s">
        <v>547</v>
      </c>
      <c r="F440" s="667" t="s">
        <v>2571</v>
      </c>
      <c r="G440" s="666" t="s">
        <v>580</v>
      </c>
      <c r="H440" s="666" t="s">
        <v>747</v>
      </c>
      <c r="I440" s="666" t="s">
        <v>748</v>
      </c>
      <c r="J440" s="666" t="s">
        <v>749</v>
      </c>
      <c r="K440" s="666" t="s">
        <v>750</v>
      </c>
      <c r="L440" s="668">
        <v>90.610000000000014</v>
      </c>
      <c r="M440" s="668">
        <v>2</v>
      </c>
      <c r="N440" s="669">
        <v>181.22000000000003</v>
      </c>
    </row>
    <row r="441" spans="1:14" ht="14.4" customHeight="1" x14ac:dyDescent="0.3">
      <c r="A441" s="664" t="s">
        <v>527</v>
      </c>
      <c r="B441" s="665" t="s">
        <v>2566</v>
      </c>
      <c r="C441" s="666" t="s">
        <v>541</v>
      </c>
      <c r="D441" s="667" t="s">
        <v>2569</v>
      </c>
      <c r="E441" s="666" t="s">
        <v>547</v>
      </c>
      <c r="F441" s="667" t="s">
        <v>2571</v>
      </c>
      <c r="G441" s="666" t="s">
        <v>580</v>
      </c>
      <c r="H441" s="666" t="s">
        <v>755</v>
      </c>
      <c r="I441" s="666" t="s">
        <v>756</v>
      </c>
      <c r="J441" s="666" t="s">
        <v>757</v>
      </c>
      <c r="K441" s="666" t="s">
        <v>758</v>
      </c>
      <c r="L441" s="668">
        <v>236.90375000000006</v>
      </c>
      <c r="M441" s="668">
        <v>8</v>
      </c>
      <c r="N441" s="669">
        <v>1895.2300000000005</v>
      </c>
    </row>
    <row r="442" spans="1:14" ht="14.4" customHeight="1" x14ac:dyDescent="0.3">
      <c r="A442" s="664" t="s">
        <v>527</v>
      </c>
      <c r="B442" s="665" t="s">
        <v>2566</v>
      </c>
      <c r="C442" s="666" t="s">
        <v>541</v>
      </c>
      <c r="D442" s="667" t="s">
        <v>2569</v>
      </c>
      <c r="E442" s="666" t="s">
        <v>547</v>
      </c>
      <c r="F442" s="667" t="s">
        <v>2571</v>
      </c>
      <c r="G442" s="666" t="s">
        <v>580</v>
      </c>
      <c r="H442" s="666" t="s">
        <v>1866</v>
      </c>
      <c r="I442" s="666" t="s">
        <v>1867</v>
      </c>
      <c r="J442" s="666" t="s">
        <v>1868</v>
      </c>
      <c r="K442" s="666" t="s">
        <v>1869</v>
      </c>
      <c r="L442" s="668">
        <v>69.514999999999986</v>
      </c>
      <c r="M442" s="668">
        <v>2</v>
      </c>
      <c r="N442" s="669">
        <v>139.02999999999997</v>
      </c>
    </row>
    <row r="443" spans="1:14" ht="14.4" customHeight="1" x14ac:dyDescent="0.3">
      <c r="A443" s="664" t="s">
        <v>527</v>
      </c>
      <c r="B443" s="665" t="s">
        <v>2566</v>
      </c>
      <c r="C443" s="666" t="s">
        <v>541</v>
      </c>
      <c r="D443" s="667" t="s">
        <v>2569</v>
      </c>
      <c r="E443" s="666" t="s">
        <v>547</v>
      </c>
      <c r="F443" s="667" t="s">
        <v>2571</v>
      </c>
      <c r="G443" s="666" t="s">
        <v>580</v>
      </c>
      <c r="H443" s="666" t="s">
        <v>1870</v>
      </c>
      <c r="I443" s="666" t="s">
        <v>1871</v>
      </c>
      <c r="J443" s="666" t="s">
        <v>1872</v>
      </c>
      <c r="K443" s="666" t="s">
        <v>992</v>
      </c>
      <c r="L443" s="668">
        <v>56.489999999999981</v>
      </c>
      <c r="M443" s="668">
        <v>2</v>
      </c>
      <c r="N443" s="669">
        <v>112.97999999999996</v>
      </c>
    </row>
    <row r="444" spans="1:14" ht="14.4" customHeight="1" x14ac:dyDescent="0.3">
      <c r="A444" s="664" t="s">
        <v>527</v>
      </c>
      <c r="B444" s="665" t="s">
        <v>2566</v>
      </c>
      <c r="C444" s="666" t="s">
        <v>541</v>
      </c>
      <c r="D444" s="667" t="s">
        <v>2569</v>
      </c>
      <c r="E444" s="666" t="s">
        <v>547</v>
      </c>
      <c r="F444" s="667" t="s">
        <v>2571</v>
      </c>
      <c r="G444" s="666" t="s">
        <v>580</v>
      </c>
      <c r="H444" s="666" t="s">
        <v>1873</v>
      </c>
      <c r="I444" s="666" t="s">
        <v>1874</v>
      </c>
      <c r="J444" s="666" t="s">
        <v>1875</v>
      </c>
      <c r="K444" s="666" t="s">
        <v>1876</v>
      </c>
      <c r="L444" s="668">
        <v>51.1</v>
      </c>
      <c r="M444" s="668">
        <v>1</v>
      </c>
      <c r="N444" s="669">
        <v>51.1</v>
      </c>
    </row>
    <row r="445" spans="1:14" ht="14.4" customHeight="1" x14ac:dyDescent="0.3">
      <c r="A445" s="664" t="s">
        <v>527</v>
      </c>
      <c r="B445" s="665" t="s">
        <v>2566</v>
      </c>
      <c r="C445" s="666" t="s">
        <v>541</v>
      </c>
      <c r="D445" s="667" t="s">
        <v>2569</v>
      </c>
      <c r="E445" s="666" t="s">
        <v>547</v>
      </c>
      <c r="F445" s="667" t="s">
        <v>2571</v>
      </c>
      <c r="G445" s="666" t="s">
        <v>580</v>
      </c>
      <c r="H445" s="666" t="s">
        <v>762</v>
      </c>
      <c r="I445" s="666" t="s">
        <v>763</v>
      </c>
      <c r="J445" s="666" t="s">
        <v>764</v>
      </c>
      <c r="K445" s="666" t="s">
        <v>765</v>
      </c>
      <c r="L445" s="668">
        <v>299.00133195632537</v>
      </c>
      <c r="M445" s="668">
        <v>30</v>
      </c>
      <c r="N445" s="669">
        <v>8970.039958689762</v>
      </c>
    </row>
    <row r="446" spans="1:14" ht="14.4" customHeight="1" x14ac:dyDescent="0.3">
      <c r="A446" s="664" t="s">
        <v>527</v>
      </c>
      <c r="B446" s="665" t="s">
        <v>2566</v>
      </c>
      <c r="C446" s="666" t="s">
        <v>541</v>
      </c>
      <c r="D446" s="667" t="s">
        <v>2569</v>
      </c>
      <c r="E446" s="666" t="s">
        <v>547</v>
      </c>
      <c r="F446" s="667" t="s">
        <v>2571</v>
      </c>
      <c r="G446" s="666" t="s">
        <v>580</v>
      </c>
      <c r="H446" s="666" t="s">
        <v>770</v>
      </c>
      <c r="I446" s="666" t="s">
        <v>771</v>
      </c>
      <c r="J446" s="666" t="s">
        <v>684</v>
      </c>
      <c r="K446" s="666" t="s">
        <v>772</v>
      </c>
      <c r="L446" s="668">
        <v>44.590010720807541</v>
      </c>
      <c r="M446" s="668">
        <v>23</v>
      </c>
      <c r="N446" s="669">
        <v>1025.5702465785735</v>
      </c>
    </row>
    <row r="447" spans="1:14" ht="14.4" customHeight="1" x14ac:dyDescent="0.3">
      <c r="A447" s="664" t="s">
        <v>527</v>
      </c>
      <c r="B447" s="665" t="s">
        <v>2566</v>
      </c>
      <c r="C447" s="666" t="s">
        <v>541</v>
      </c>
      <c r="D447" s="667" t="s">
        <v>2569</v>
      </c>
      <c r="E447" s="666" t="s">
        <v>547</v>
      </c>
      <c r="F447" s="667" t="s">
        <v>2571</v>
      </c>
      <c r="G447" s="666" t="s">
        <v>580</v>
      </c>
      <c r="H447" s="666" t="s">
        <v>777</v>
      </c>
      <c r="I447" s="666" t="s">
        <v>778</v>
      </c>
      <c r="J447" s="666" t="s">
        <v>779</v>
      </c>
      <c r="K447" s="666" t="s">
        <v>780</v>
      </c>
      <c r="L447" s="668">
        <v>88.189715861700208</v>
      </c>
      <c r="M447" s="668">
        <v>2</v>
      </c>
      <c r="N447" s="669">
        <v>176.37943172340042</v>
      </c>
    </row>
    <row r="448" spans="1:14" ht="14.4" customHeight="1" x14ac:dyDescent="0.3">
      <c r="A448" s="664" t="s">
        <v>527</v>
      </c>
      <c r="B448" s="665" t="s">
        <v>2566</v>
      </c>
      <c r="C448" s="666" t="s">
        <v>541</v>
      </c>
      <c r="D448" s="667" t="s">
        <v>2569</v>
      </c>
      <c r="E448" s="666" t="s">
        <v>547</v>
      </c>
      <c r="F448" s="667" t="s">
        <v>2571</v>
      </c>
      <c r="G448" s="666" t="s">
        <v>580</v>
      </c>
      <c r="H448" s="666" t="s">
        <v>787</v>
      </c>
      <c r="I448" s="666" t="s">
        <v>788</v>
      </c>
      <c r="J448" s="666" t="s">
        <v>789</v>
      </c>
      <c r="K448" s="666" t="s">
        <v>790</v>
      </c>
      <c r="L448" s="668">
        <v>73.659999999999982</v>
      </c>
      <c r="M448" s="668">
        <v>3</v>
      </c>
      <c r="N448" s="669">
        <v>220.97999999999996</v>
      </c>
    </row>
    <row r="449" spans="1:14" ht="14.4" customHeight="1" x14ac:dyDescent="0.3">
      <c r="A449" s="664" t="s">
        <v>527</v>
      </c>
      <c r="B449" s="665" t="s">
        <v>2566</v>
      </c>
      <c r="C449" s="666" t="s">
        <v>541</v>
      </c>
      <c r="D449" s="667" t="s">
        <v>2569</v>
      </c>
      <c r="E449" s="666" t="s">
        <v>547</v>
      </c>
      <c r="F449" s="667" t="s">
        <v>2571</v>
      </c>
      <c r="G449" s="666" t="s">
        <v>580</v>
      </c>
      <c r="H449" s="666" t="s">
        <v>1877</v>
      </c>
      <c r="I449" s="666" t="s">
        <v>1878</v>
      </c>
      <c r="J449" s="666" t="s">
        <v>1879</v>
      </c>
      <c r="K449" s="666" t="s">
        <v>1880</v>
      </c>
      <c r="L449" s="668">
        <v>128.38999999999999</v>
      </c>
      <c r="M449" s="668">
        <v>2</v>
      </c>
      <c r="N449" s="669">
        <v>256.77999999999997</v>
      </c>
    </row>
    <row r="450" spans="1:14" ht="14.4" customHeight="1" x14ac:dyDescent="0.3">
      <c r="A450" s="664" t="s">
        <v>527</v>
      </c>
      <c r="B450" s="665" t="s">
        <v>2566</v>
      </c>
      <c r="C450" s="666" t="s">
        <v>541</v>
      </c>
      <c r="D450" s="667" t="s">
        <v>2569</v>
      </c>
      <c r="E450" s="666" t="s">
        <v>547</v>
      </c>
      <c r="F450" s="667" t="s">
        <v>2571</v>
      </c>
      <c r="G450" s="666" t="s">
        <v>580</v>
      </c>
      <c r="H450" s="666" t="s">
        <v>802</v>
      </c>
      <c r="I450" s="666" t="s">
        <v>803</v>
      </c>
      <c r="J450" s="666" t="s">
        <v>804</v>
      </c>
      <c r="K450" s="666" t="s">
        <v>805</v>
      </c>
      <c r="L450" s="668">
        <v>163.92</v>
      </c>
      <c r="M450" s="668">
        <v>1</v>
      </c>
      <c r="N450" s="669">
        <v>163.92</v>
      </c>
    </row>
    <row r="451" spans="1:14" ht="14.4" customHeight="1" x14ac:dyDescent="0.3">
      <c r="A451" s="664" t="s">
        <v>527</v>
      </c>
      <c r="B451" s="665" t="s">
        <v>2566</v>
      </c>
      <c r="C451" s="666" t="s">
        <v>541</v>
      </c>
      <c r="D451" s="667" t="s">
        <v>2569</v>
      </c>
      <c r="E451" s="666" t="s">
        <v>547</v>
      </c>
      <c r="F451" s="667" t="s">
        <v>2571</v>
      </c>
      <c r="G451" s="666" t="s">
        <v>580</v>
      </c>
      <c r="H451" s="666" t="s">
        <v>821</v>
      </c>
      <c r="I451" s="666" t="s">
        <v>822</v>
      </c>
      <c r="J451" s="666" t="s">
        <v>823</v>
      </c>
      <c r="K451" s="666" t="s">
        <v>824</v>
      </c>
      <c r="L451" s="668">
        <v>188.75000000000006</v>
      </c>
      <c r="M451" s="668">
        <v>1</v>
      </c>
      <c r="N451" s="669">
        <v>188.75000000000006</v>
      </c>
    </row>
    <row r="452" spans="1:14" ht="14.4" customHeight="1" x14ac:dyDescent="0.3">
      <c r="A452" s="664" t="s">
        <v>527</v>
      </c>
      <c r="B452" s="665" t="s">
        <v>2566</v>
      </c>
      <c r="C452" s="666" t="s">
        <v>541</v>
      </c>
      <c r="D452" s="667" t="s">
        <v>2569</v>
      </c>
      <c r="E452" s="666" t="s">
        <v>547</v>
      </c>
      <c r="F452" s="667" t="s">
        <v>2571</v>
      </c>
      <c r="G452" s="666" t="s">
        <v>580</v>
      </c>
      <c r="H452" s="666" t="s">
        <v>825</v>
      </c>
      <c r="I452" s="666" t="s">
        <v>826</v>
      </c>
      <c r="J452" s="666" t="s">
        <v>827</v>
      </c>
      <c r="K452" s="666" t="s">
        <v>828</v>
      </c>
      <c r="L452" s="668">
        <v>117.40951418968349</v>
      </c>
      <c r="M452" s="668">
        <v>14</v>
      </c>
      <c r="N452" s="669">
        <v>1643.7331986555689</v>
      </c>
    </row>
    <row r="453" spans="1:14" ht="14.4" customHeight="1" x14ac:dyDescent="0.3">
      <c r="A453" s="664" t="s">
        <v>527</v>
      </c>
      <c r="B453" s="665" t="s">
        <v>2566</v>
      </c>
      <c r="C453" s="666" t="s">
        <v>541</v>
      </c>
      <c r="D453" s="667" t="s">
        <v>2569</v>
      </c>
      <c r="E453" s="666" t="s">
        <v>547</v>
      </c>
      <c r="F453" s="667" t="s">
        <v>2571</v>
      </c>
      <c r="G453" s="666" t="s">
        <v>580</v>
      </c>
      <c r="H453" s="666" t="s">
        <v>829</v>
      </c>
      <c r="I453" s="666" t="s">
        <v>829</v>
      </c>
      <c r="J453" s="666" t="s">
        <v>830</v>
      </c>
      <c r="K453" s="666" t="s">
        <v>831</v>
      </c>
      <c r="L453" s="668">
        <v>90.02</v>
      </c>
      <c r="M453" s="668">
        <v>3</v>
      </c>
      <c r="N453" s="669">
        <v>270.06</v>
      </c>
    </row>
    <row r="454" spans="1:14" ht="14.4" customHeight="1" x14ac:dyDescent="0.3">
      <c r="A454" s="664" t="s">
        <v>527</v>
      </c>
      <c r="B454" s="665" t="s">
        <v>2566</v>
      </c>
      <c r="C454" s="666" t="s">
        <v>541</v>
      </c>
      <c r="D454" s="667" t="s">
        <v>2569</v>
      </c>
      <c r="E454" s="666" t="s">
        <v>547</v>
      </c>
      <c r="F454" s="667" t="s">
        <v>2571</v>
      </c>
      <c r="G454" s="666" t="s">
        <v>580</v>
      </c>
      <c r="H454" s="666" t="s">
        <v>832</v>
      </c>
      <c r="I454" s="666" t="s">
        <v>833</v>
      </c>
      <c r="J454" s="666" t="s">
        <v>834</v>
      </c>
      <c r="K454" s="666" t="s">
        <v>835</v>
      </c>
      <c r="L454" s="668">
        <v>71.13984285526648</v>
      </c>
      <c r="M454" s="668">
        <v>7</v>
      </c>
      <c r="N454" s="669">
        <v>497.97889998686537</v>
      </c>
    </row>
    <row r="455" spans="1:14" ht="14.4" customHeight="1" x14ac:dyDescent="0.3">
      <c r="A455" s="664" t="s">
        <v>527</v>
      </c>
      <c r="B455" s="665" t="s">
        <v>2566</v>
      </c>
      <c r="C455" s="666" t="s">
        <v>541</v>
      </c>
      <c r="D455" s="667" t="s">
        <v>2569</v>
      </c>
      <c r="E455" s="666" t="s">
        <v>547</v>
      </c>
      <c r="F455" s="667" t="s">
        <v>2571</v>
      </c>
      <c r="G455" s="666" t="s">
        <v>580</v>
      </c>
      <c r="H455" s="666" t="s">
        <v>1881</v>
      </c>
      <c r="I455" s="666" t="s">
        <v>1882</v>
      </c>
      <c r="J455" s="666" t="s">
        <v>1883</v>
      </c>
      <c r="K455" s="666" t="s">
        <v>1884</v>
      </c>
      <c r="L455" s="668">
        <v>176.61992492588587</v>
      </c>
      <c r="M455" s="668">
        <v>250</v>
      </c>
      <c r="N455" s="669">
        <v>44154.981231471465</v>
      </c>
    </row>
    <row r="456" spans="1:14" ht="14.4" customHeight="1" x14ac:dyDescent="0.3">
      <c r="A456" s="664" t="s">
        <v>527</v>
      </c>
      <c r="B456" s="665" t="s">
        <v>2566</v>
      </c>
      <c r="C456" s="666" t="s">
        <v>541</v>
      </c>
      <c r="D456" s="667" t="s">
        <v>2569</v>
      </c>
      <c r="E456" s="666" t="s">
        <v>547</v>
      </c>
      <c r="F456" s="667" t="s">
        <v>2571</v>
      </c>
      <c r="G456" s="666" t="s">
        <v>580</v>
      </c>
      <c r="H456" s="666" t="s">
        <v>840</v>
      </c>
      <c r="I456" s="666" t="s">
        <v>841</v>
      </c>
      <c r="J456" s="666" t="s">
        <v>842</v>
      </c>
      <c r="K456" s="666" t="s">
        <v>843</v>
      </c>
      <c r="L456" s="668">
        <v>168.94</v>
      </c>
      <c r="M456" s="668">
        <v>2</v>
      </c>
      <c r="N456" s="669">
        <v>337.88</v>
      </c>
    </row>
    <row r="457" spans="1:14" ht="14.4" customHeight="1" x14ac:dyDescent="0.3">
      <c r="A457" s="664" t="s">
        <v>527</v>
      </c>
      <c r="B457" s="665" t="s">
        <v>2566</v>
      </c>
      <c r="C457" s="666" t="s">
        <v>541</v>
      </c>
      <c r="D457" s="667" t="s">
        <v>2569</v>
      </c>
      <c r="E457" s="666" t="s">
        <v>547</v>
      </c>
      <c r="F457" s="667" t="s">
        <v>2571</v>
      </c>
      <c r="G457" s="666" t="s">
        <v>580</v>
      </c>
      <c r="H457" s="666" t="s">
        <v>1885</v>
      </c>
      <c r="I457" s="666" t="s">
        <v>1886</v>
      </c>
      <c r="J457" s="666" t="s">
        <v>1887</v>
      </c>
      <c r="K457" s="666" t="s">
        <v>1888</v>
      </c>
      <c r="L457" s="668">
        <v>23.51</v>
      </c>
      <c r="M457" s="668">
        <v>1</v>
      </c>
      <c r="N457" s="669">
        <v>23.51</v>
      </c>
    </row>
    <row r="458" spans="1:14" ht="14.4" customHeight="1" x14ac:dyDescent="0.3">
      <c r="A458" s="664" t="s">
        <v>527</v>
      </c>
      <c r="B458" s="665" t="s">
        <v>2566</v>
      </c>
      <c r="C458" s="666" t="s">
        <v>541</v>
      </c>
      <c r="D458" s="667" t="s">
        <v>2569</v>
      </c>
      <c r="E458" s="666" t="s">
        <v>547</v>
      </c>
      <c r="F458" s="667" t="s">
        <v>2571</v>
      </c>
      <c r="G458" s="666" t="s">
        <v>580</v>
      </c>
      <c r="H458" s="666" t="s">
        <v>1889</v>
      </c>
      <c r="I458" s="666" t="s">
        <v>1890</v>
      </c>
      <c r="J458" s="666" t="s">
        <v>1891</v>
      </c>
      <c r="K458" s="666" t="s">
        <v>1892</v>
      </c>
      <c r="L458" s="668">
        <v>94.740000000000023</v>
      </c>
      <c r="M458" s="668">
        <v>6</v>
      </c>
      <c r="N458" s="669">
        <v>568.44000000000017</v>
      </c>
    </row>
    <row r="459" spans="1:14" ht="14.4" customHeight="1" x14ac:dyDescent="0.3">
      <c r="A459" s="664" t="s">
        <v>527</v>
      </c>
      <c r="B459" s="665" t="s">
        <v>2566</v>
      </c>
      <c r="C459" s="666" t="s">
        <v>541</v>
      </c>
      <c r="D459" s="667" t="s">
        <v>2569</v>
      </c>
      <c r="E459" s="666" t="s">
        <v>547</v>
      </c>
      <c r="F459" s="667" t="s">
        <v>2571</v>
      </c>
      <c r="G459" s="666" t="s">
        <v>580</v>
      </c>
      <c r="H459" s="666" t="s">
        <v>844</v>
      </c>
      <c r="I459" s="666" t="s">
        <v>845</v>
      </c>
      <c r="J459" s="666" t="s">
        <v>846</v>
      </c>
      <c r="K459" s="666" t="s">
        <v>847</v>
      </c>
      <c r="L459" s="668">
        <v>60.669319935923966</v>
      </c>
      <c r="M459" s="668">
        <v>4</v>
      </c>
      <c r="N459" s="669">
        <v>242.67727974369586</v>
      </c>
    </row>
    <row r="460" spans="1:14" ht="14.4" customHeight="1" x14ac:dyDescent="0.3">
      <c r="A460" s="664" t="s">
        <v>527</v>
      </c>
      <c r="B460" s="665" t="s">
        <v>2566</v>
      </c>
      <c r="C460" s="666" t="s">
        <v>541</v>
      </c>
      <c r="D460" s="667" t="s">
        <v>2569</v>
      </c>
      <c r="E460" s="666" t="s">
        <v>547</v>
      </c>
      <c r="F460" s="667" t="s">
        <v>2571</v>
      </c>
      <c r="G460" s="666" t="s">
        <v>580</v>
      </c>
      <c r="H460" s="666" t="s">
        <v>1893</v>
      </c>
      <c r="I460" s="666" t="s">
        <v>1893</v>
      </c>
      <c r="J460" s="666" t="s">
        <v>1894</v>
      </c>
      <c r="K460" s="666" t="s">
        <v>888</v>
      </c>
      <c r="L460" s="668">
        <v>190.14999999999998</v>
      </c>
      <c r="M460" s="668">
        <v>1</v>
      </c>
      <c r="N460" s="669">
        <v>190.14999999999998</v>
      </c>
    </row>
    <row r="461" spans="1:14" ht="14.4" customHeight="1" x14ac:dyDescent="0.3">
      <c r="A461" s="664" t="s">
        <v>527</v>
      </c>
      <c r="B461" s="665" t="s">
        <v>2566</v>
      </c>
      <c r="C461" s="666" t="s">
        <v>541</v>
      </c>
      <c r="D461" s="667" t="s">
        <v>2569</v>
      </c>
      <c r="E461" s="666" t="s">
        <v>547</v>
      </c>
      <c r="F461" s="667" t="s">
        <v>2571</v>
      </c>
      <c r="G461" s="666" t="s">
        <v>580</v>
      </c>
      <c r="H461" s="666" t="s">
        <v>1895</v>
      </c>
      <c r="I461" s="666" t="s">
        <v>1896</v>
      </c>
      <c r="J461" s="666" t="s">
        <v>1897</v>
      </c>
      <c r="K461" s="666" t="s">
        <v>1898</v>
      </c>
      <c r="L461" s="668">
        <v>131.0364876145243</v>
      </c>
      <c r="M461" s="668">
        <v>3</v>
      </c>
      <c r="N461" s="669">
        <v>393.10946284357294</v>
      </c>
    </row>
    <row r="462" spans="1:14" ht="14.4" customHeight="1" x14ac:dyDescent="0.3">
      <c r="A462" s="664" t="s">
        <v>527</v>
      </c>
      <c r="B462" s="665" t="s">
        <v>2566</v>
      </c>
      <c r="C462" s="666" t="s">
        <v>541</v>
      </c>
      <c r="D462" s="667" t="s">
        <v>2569</v>
      </c>
      <c r="E462" s="666" t="s">
        <v>547</v>
      </c>
      <c r="F462" s="667" t="s">
        <v>2571</v>
      </c>
      <c r="G462" s="666" t="s">
        <v>580</v>
      </c>
      <c r="H462" s="666" t="s">
        <v>1899</v>
      </c>
      <c r="I462" s="666" t="s">
        <v>1900</v>
      </c>
      <c r="J462" s="666" t="s">
        <v>1901</v>
      </c>
      <c r="K462" s="666" t="s">
        <v>1902</v>
      </c>
      <c r="L462" s="668">
        <v>112.28000000000002</v>
      </c>
      <c r="M462" s="668">
        <v>2</v>
      </c>
      <c r="N462" s="669">
        <v>224.56000000000003</v>
      </c>
    </row>
    <row r="463" spans="1:14" ht="14.4" customHeight="1" x14ac:dyDescent="0.3">
      <c r="A463" s="664" t="s">
        <v>527</v>
      </c>
      <c r="B463" s="665" t="s">
        <v>2566</v>
      </c>
      <c r="C463" s="666" t="s">
        <v>541</v>
      </c>
      <c r="D463" s="667" t="s">
        <v>2569</v>
      </c>
      <c r="E463" s="666" t="s">
        <v>547</v>
      </c>
      <c r="F463" s="667" t="s">
        <v>2571</v>
      </c>
      <c r="G463" s="666" t="s">
        <v>580</v>
      </c>
      <c r="H463" s="666" t="s">
        <v>1903</v>
      </c>
      <c r="I463" s="666" t="s">
        <v>1904</v>
      </c>
      <c r="J463" s="666" t="s">
        <v>1905</v>
      </c>
      <c r="K463" s="666" t="s">
        <v>1906</v>
      </c>
      <c r="L463" s="668">
        <v>162.25999999999996</v>
      </c>
      <c r="M463" s="668">
        <v>1</v>
      </c>
      <c r="N463" s="669">
        <v>162.25999999999996</v>
      </c>
    </row>
    <row r="464" spans="1:14" ht="14.4" customHeight="1" x14ac:dyDescent="0.3">
      <c r="A464" s="664" t="s">
        <v>527</v>
      </c>
      <c r="B464" s="665" t="s">
        <v>2566</v>
      </c>
      <c r="C464" s="666" t="s">
        <v>541</v>
      </c>
      <c r="D464" s="667" t="s">
        <v>2569</v>
      </c>
      <c r="E464" s="666" t="s">
        <v>547</v>
      </c>
      <c r="F464" s="667" t="s">
        <v>2571</v>
      </c>
      <c r="G464" s="666" t="s">
        <v>580</v>
      </c>
      <c r="H464" s="666" t="s">
        <v>848</v>
      </c>
      <c r="I464" s="666" t="s">
        <v>849</v>
      </c>
      <c r="J464" s="666" t="s">
        <v>850</v>
      </c>
      <c r="K464" s="666" t="s">
        <v>851</v>
      </c>
      <c r="L464" s="668">
        <v>126.35999999999996</v>
      </c>
      <c r="M464" s="668">
        <v>1</v>
      </c>
      <c r="N464" s="669">
        <v>126.35999999999996</v>
      </c>
    </row>
    <row r="465" spans="1:14" ht="14.4" customHeight="1" x14ac:dyDescent="0.3">
      <c r="A465" s="664" t="s">
        <v>527</v>
      </c>
      <c r="B465" s="665" t="s">
        <v>2566</v>
      </c>
      <c r="C465" s="666" t="s">
        <v>541</v>
      </c>
      <c r="D465" s="667" t="s">
        <v>2569</v>
      </c>
      <c r="E465" s="666" t="s">
        <v>547</v>
      </c>
      <c r="F465" s="667" t="s">
        <v>2571</v>
      </c>
      <c r="G465" s="666" t="s">
        <v>580</v>
      </c>
      <c r="H465" s="666" t="s">
        <v>852</v>
      </c>
      <c r="I465" s="666" t="s">
        <v>853</v>
      </c>
      <c r="J465" s="666" t="s">
        <v>854</v>
      </c>
      <c r="K465" s="666" t="s">
        <v>855</v>
      </c>
      <c r="L465" s="668">
        <v>142.49805721847008</v>
      </c>
      <c r="M465" s="668">
        <v>10</v>
      </c>
      <c r="N465" s="669">
        <v>1424.9805721847008</v>
      </c>
    </row>
    <row r="466" spans="1:14" ht="14.4" customHeight="1" x14ac:dyDescent="0.3">
      <c r="A466" s="664" t="s">
        <v>527</v>
      </c>
      <c r="B466" s="665" t="s">
        <v>2566</v>
      </c>
      <c r="C466" s="666" t="s">
        <v>541</v>
      </c>
      <c r="D466" s="667" t="s">
        <v>2569</v>
      </c>
      <c r="E466" s="666" t="s">
        <v>547</v>
      </c>
      <c r="F466" s="667" t="s">
        <v>2571</v>
      </c>
      <c r="G466" s="666" t="s">
        <v>580</v>
      </c>
      <c r="H466" s="666" t="s">
        <v>864</v>
      </c>
      <c r="I466" s="666" t="s">
        <v>865</v>
      </c>
      <c r="J466" s="666" t="s">
        <v>866</v>
      </c>
      <c r="K466" s="666" t="s">
        <v>867</v>
      </c>
      <c r="L466" s="668">
        <v>44.414999999999992</v>
      </c>
      <c r="M466" s="668">
        <v>40</v>
      </c>
      <c r="N466" s="669">
        <v>1776.5999999999997</v>
      </c>
    </row>
    <row r="467" spans="1:14" ht="14.4" customHeight="1" x14ac:dyDescent="0.3">
      <c r="A467" s="664" t="s">
        <v>527</v>
      </c>
      <c r="B467" s="665" t="s">
        <v>2566</v>
      </c>
      <c r="C467" s="666" t="s">
        <v>541</v>
      </c>
      <c r="D467" s="667" t="s">
        <v>2569</v>
      </c>
      <c r="E467" s="666" t="s">
        <v>547</v>
      </c>
      <c r="F467" s="667" t="s">
        <v>2571</v>
      </c>
      <c r="G467" s="666" t="s">
        <v>580</v>
      </c>
      <c r="H467" s="666" t="s">
        <v>1907</v>
      </c>
      <c r="I467" s="666" t="s">
        <v>1908</v>
      </c>
      <c r="J467" s="666" t="s">
        <v>1909</v>
      </c>
      <c r="K467" s="666" t="s">
        <v>1910</v>
      </c>
      <c r="L467" s="668">
        <v>143.48000000000002</v>
      </c>
      <c r="M467" s="668">
        <v>2</v>
      </c>
      <c r="N467" s="669">
        <v>286.96000000000004</v>
      </c>
    </row>
    <row r="468" spans="1:14" ht="14.4" customHeight="1" x14ac:dyDescent="0.3">
      <c r="A468" s="664" t="s">
        <v>527</v>
      </c>
      <c r="B468" s="665" t="s">
        <v>2566</v>
      </c>
      <c r="C468" s="666" t="s">
        <v>541</v>
      </c>
      <c r="D468" s="667" t="s">
        <v>2569</v>
      </c>
      <c r="E468" s="666" t="s">
        <v>547</v>
      </c>
      <c r="F468" s="667" t="s">
        <v>2571</v>
      </c>
      <c r="G468" s="666" t="s">
        <v>580</v>
      </c>
      <c r="H468" s="666" t="s">
        <v>872</v>
      </c>
      <c r="I468" s="666" t="s">
        <v>872</v>
      </c>
      <c r="J468" s="666" t="s">
        <v>692</v>
      </c>
      <c r="K468" s="666" t="s">
        <v>873</v>
      </c>
      <c r="L468" s="668">
        <v>108.7</v>
      </c>
      <c r="M468" s="668">
        <v>6</v>
      </c>
      <c r="N468" s="669">
        <v>652.20000000000005</v>
      </c>
    </row>
    <row r="469" spans="1:14" ht="14.4" customHeight="1" x14ac:dyDescent="0.3">
      <c r="A469" s="664" t="s">
        <v>527</v>
      </c>
      <c r="B469" s="665" t="s">
        <v>2566</v>
      </c>
      <c r="C469" s="666" t="s">
        <v>541</v>
      </c>
      <c r="D469" s="667" t="s">
        <v>2569</v>
      </c>
      <c r="E469" s="666" t="s">
        <v>547</v>
      </c>
      <c r="F469" s="667" t="s">
        <v>2571</v>
      </c>
      <c r="G469" s="666" t="s">
        <v>580</v>
      </c>
      <c r="H469" s="666" t="s">
        <v>874</v>
      </c>
      <c r="I469" s="666" t="s">
        <v>875</v>
      </c>
      <c r="J469" s="666" t="s">
        <v>876</v>
      </c>
      <c r="K469" s="666" t="s">
        <v>877</v>
      </c>
      <c r="L469" s="668">
        <v>44.04</v>
      </c>
      <c r="M469" s="668">
        <v>2</v>
      </c>
      <c r="N469" s="669">
        <v>88.08</v>
      </c>
    </row>
    <row r="470" spans="1:14" ht="14.4" customHeight="1" x14ac:dyDescent="0.3">
      <c r="A470" s="664" t="s">
        <v>527</v>
      </c>
      <c r="B470" s="665" t="s">
        <v>2566</v>
      </c>
      <c r="C470" s="666" t="s">
        <v>541</v>
      </c>
      <c r="D470" s="667" t="s">
        <v>2569</v>
      </c>
      <c r="E470" s="666" t="s">
        <v>547</v>
      </c>
      <c r="F470" s="667" t="s">
        <v>2571</v>
      </c>
      <c r="G470" s="666" t="s">
        <v>580</v>
      </c>
      <c r="H470" s="666" t="s">
        <v>878</v>
      </c>
      <c r="I470" s="666" t="s">
        <v>879</v>
      </c>
      <c r="J470" s="666" t="s">
        <v>876</v>
      </c>
      <c r="K470" s="666" t="s">
        <v>880</v>
      </c>
      <c r="L470" s="668">
        <v>210.02026312060525</v>
      </c>
      <c r="M470" s="668">
        <v>6</v>
      </c>
      <c r="N470" s="669">
        <v>1260.1215787236315</v>
      </c>
    </row>
    <row r="471" spans="1:14" ht="14.4" customHeight="1" x14ac:dyDescent="0.3">
      <c r="A471" s="664" t="s">
        <v>527</v>
      </c>
      <c r="B471" s="665" t="s">
        <v>2566</v>
      </c>
      <c r="C471" s="666" t="s">
        <v>541</v>
      </c>
      <c r="D471" s="667" t="s">
        <v>2569</v>
      </c>
      <c r="E471" s="666" t="s">
        <v>547</v>
      </c>
      <c r="F471" s="667" t="s">
        <v>2571</v>
      </c>
      <c r="G471" s="666" t="s">
        <v>580</v>
      </c>
      <c r="H471" s="666" t="s">
        <v>1911</v>
      </c>
      <c r="I471" s="666" t="s">
        <v>1912</v>
      </c>
      <c r="J471" s="666" t="s">
        <v>1913</v>
      </c>
      <c r="K471" s="666" t="s">
        <v>1914</v>
      </c>
      <c r="L471" s="668">
        <v>74.890000000000029</v>
      </c>
      <c r="M471" s="668">
        <v>3</v>
      </c>
      <c r="N471" s="669">
        <v>224.67000000000007</v>
      </c>
    </row>
    <row r="472" spans="1:14" ht="14.4" customHeight="1" x14ac:dyDescent="0.3">
      <c r="A472" s="664" t="s">
        <v>527</v>
      </c>
      <c r="B472" s="665" t="s">
        <v>2566</v>
      </c>
      <c r="C472" s="666" t="s">
        <v>541</v>
      </c>
      <c r="D472" s="667" t="s">
        <v>2569</v>
      </c>
      <c r="E472" s="666" t="s">
        <v>547</v>
      </c>
      <c r="F472" s="667" t="s">
        <v>2571</v>
      </c>
      <c r="G472" s="666" t="s">
        <v>580</v>
      </c>
      <c r="H472" s="666" t="s">
        <v>881</v>
      </c>
      <c r="I472" s="666" t="s">
        <v>882</v>
      </c>
      <c r="J472" s="666" t="s">
        <v>883</v>
      </c>
      <c r="K472" s="666" t="s">
        <v>884</v>
      </c>
      <c r="L472" s="668">
        <v>375.79925895685426</v>
      </c>
      <c r="M472" s="668">
        <v>30</v>
      </c>
      <c r="N472" s="669">
        <v>11273.977768705628</v>
      </c>
    </row>
    <row r="473" spans="1:14" ht="14.4" customHeight="1" x14ac:dyDescent="0.3">
      <c r="A473" s="664" t="s">
        <v>527</v>
      </c>
      <c r="B473" s="665" t="s">
        <v>2566</v>
      </c>
      <c r="C473" s="666" t="s">
        <v>541</v>
      </c>
      <c r="D473" s="667" t="s">
        <v>2569</v>
      </c>
      <c r="E473" s="666" t="s">
        <v>547</v>
      </c>
      <c r="F473" s="667" t="s">
        <v>2571</v>
      </c>
      <c r="G473" s="666" t="s">
        <v>580</v>
      </c>
      <c r="H473" s="666" t="s">
        <v>893</v>
      </c>
      <c r="I473" s="666" t="s">
        <v>894</v>
      </c>
      <c r="J473" s="666" t="s">
        <v>895</v>
      </c>
      <c r="K473" s="666" t="s">
        <v>896</v>
      </c>
      <c r="L473" s="668">
        <v>514.63930086038624</v>
      </c>
      <c r="M473" s="668">
        <v>3</v>
      </c>
      <c r="N473" s="669">
        <v>1543.9179025811588</v>
      </c>
    </row>
    <row r="474" spans="1:14" ht="14.4" customHeight="1" x14ac:dyDescent="0.3">
      <c r="A474" s="664" t="s">
        <v>527</v>
      </c>
      <c r="B474" s="665" t="s">
        <v>2566</v>
      </c>
      <c r="C474" s="666" t="s">
        <v>541</v>
      </c>
      <c r="D474" s="667" t="s">
        <v>2569</v>
      </c>
      <c r="E474" s="666" t="s">
        <v>547</v>
      </c>
      <c r="F474" s="667" t="s">
        <v>2571</v>
      </c>
      <c r="G474" s="666" t="s">
        <v>580</v>
      </c>
      <c r="H474" s="666" t="s">
        <v>897</v>
      </c>
      <c r="I474" s="666" t="s">
        <v>898</v>
      </c>
      <c r="J474" s="666" t="s">
        <v>899</v>
      </c>
      <c r="K474" s="666" t="s">
        <v>900</v>
      </c>
      <c r="L474" s="668">
        <v>37.840000000000011</v>
      </c>
      <c r="M474" s="668">
        <v>3</v>
      </c>
      <c r="N474" s="669">
        <v>113.52000000000002</v>
      </c>
    </row>
    <row r="475" spans="1:14" ht="14.4" customHeight="1" x14ac:dyDescent="0.3">
      <c r="A475" s="664" t="s">
        <v>527</v>
      </c>
      <c r="B475" s="665" t="s">
        <v>2566</v>
      </c>
      <c r="C475" s="666" t="s">
        <v>541</v>
      </c>
      <c r="D475" s="667" t="s">
        <v>2569</v>
      </c>
      <c r="E475" s="666" t="s">
        <v>547</v>
      </c>
      <c r="F475" s="667" t="s">
        <v>2571</v>
      </c>
      <c r="G475" s="666" t="s">
        <v>580</v>
      </c>
      <c r="H475" s="666" t="s">
        <v>901</v>
      </c>
      <c r="I475" s="666" t="s">
        <v>902</v>
      </c>
      <c r="J475" s="666" t="s">
        <v>903</v>
      </c>
      <c r="K475" s="666" t="s">
        <v>904</v>
      </c>
      <c r="L475" s="668">
        <v>112.37999999999998</v>
      </c>
      <c r="M475" s="668">
        <v>11</v>
      </c>
      <c r="N475" s="669">
        <v>1236.1799999999998</v>
      </c>
    </row>
    <row r="476" spans="1:14" ht="14.4" customHeight="1" x14ac:dyDescent="0.3">
      <c r="A476" s="664" t="s">
        <v>527</v>
      </c>
      <c r="B476" s="665" t="s">
        <v>2566</v>
      </c>
      <c r="C476" s="666" t="s">
        <v>541</v>
      </c>
      <c r="D476" s="667" t="s">
        <v>2569</v>
      </c>
      <c r="E476" s="666" t="s">
        <v>547</v>
      </c>
      <c r="F476" s="667" t="s">
        <v>2571</v>
      </c>
      <c r="G476" s="666" t="s">
        <v>580</v>
      </c>
      <c r="H476" s="666" t="s">
        <v>909</v>
      </c>
      <c r="I476" s="666" t="s">
        <v>910</v>
      </c>
      <c r="J476" s="666" t="s">
        <v>911</v>
      </c>
      <c r="K476" s="666" t="s">
        <v>912</v>
      </c>
      <c r="L476" s="668">
        <v>122.60987749559916</v>
      </c>
      <c r="M476" s="668">
        <v>4</v>
      </c>
      <c r="N476" s="669">
        <v>490.43950998239666</v>
      </c>
    </row>
    <row r="477" spans="1:14" ht="14.4" customHeight="1" x14ac:dyDescent="0.3">
      <c r="A477" s="664" t="s">
        <v>527</v>
      </c>
      <c r="B477" s="665" t="s">
        <v>2566</v>
      </c>
      <c r="C477" s="666" t="s">
        <v>541</v>
      </c>
      <c r="D477" s="667" t="s">
        <v>2569</v>
      </c>
      <c r="E477" s="666" t="s">
        <v>547</v>
      </c>
      <c r="F477" s="667" t="s">
        <v>2571</v>
      </c>
      <c r="G477" s="666" t="s">
        <v>580</v>
      </c>
      <c r="H477" s="666" t="s">
        <v>1915</v>
      </c>
      <c r="I477" s="666" t="s">
        <v>1916</v>
      </c>
      <c r="J477" s="666" t="s">
        <v>984</v>
      </c>
      <c r="K477" s="666" t="s">
        <v>1917</v>
      </c>
      <c r="L477" s="668">
        <v>132.32000000000002</v>
      </c>
      <c r="M477" s="668">
        <v>1</v>
      </c>
      <c r="N477" s="669">
        <v>132.32000000000002</v>
      </c>
    </row>
    <row r="478" spans="1:14" ht="14.4" customHeight="1" x14ac:dyDescent="0.3">
      <c r="A478" s="664" t="s">
        <v>527</v>
      </c>
      <c r="B478" s="665" t="s">
        <v>2566</v>
      </c>
      <c r="C478" s="666" t="s">
        <v>541</v>
      </c>
      <c r="D478" s="667" t="s">
        <v>2569</v>
      </c>
      <c r="E478" s="666" t="s">
        <v>547</v>
      </c>
      <c r="F478" s="667" t="s">
        <v>2571</v>
      </c>
      <c r="G478" s="666" t="s">
        <v>580</v>
      </c>
      <c r="H478" s="666" t="s">
        <v>913</v>
      </c>
      <c r="I478" s="666" t="s">
        <v>914</v>
      </c>
      <c r="J478" s="666" t="s">
        <v>696</v>
      </c>
      <c r="K478" s="666" t="s">
        <v>915</v>
      </c>
      <c r="L478" s="668">
        <v>160.29999999999998</v>
      </c>
      <c r="M478" s="668">
        <v>6</v>
      </c>
      <c r="N478" s="669">
        <v>961.8</v>
      </c>
    </row>
    <row r="479" spans="1:14" ht="14.4" customHeight="1" x14ac:dyDescent="0.3">
      <c r="A479" s="664" t="s">
        <v>527</v>
      </c>
      <c r="B479" s="665" t="s">
        <v>2566</v>
      </c>
      <c r="C479" s="666" t="s">
        <v>541</v>
      </c>
      <c r="D479" s="667" t="s">
        <v>2569</v>
      </c>
      <c r="E479" s="666" t="s">
        <v>547</v>
      </c>
      <c r="F479" s="667" t="s">
        <v>2571</v>
      </c>
      <c r="G479" s="666" t="s">
        <v>580</v>
      </c>
      <c r="H479" s="666" t="s">
        <v>916</v>
      </c>
      <c r="I479" s="666" t="s">
        <v>917</v>
      </c>
      <c r="J479" s="666" t="s">
        <v>918</v>
      </c>
      <c r="K479" s="666" t="s">
        <v>919</v>
      </c>
      <c r="L479" s="668">
        <v>60.299997406235718</v>
      </c>
      <c r="M479" s="668">
        <v>1</v>
      </c>
      <c r="N479" s="669">
        <v>60.299997406235718</v>
      </c>
    </row>
    <row r="480" spans="1:14" ht="14.4" customHeight="1" x14ac:dyDescent="0.3">
      <c r="A480" s="664" t="s">
        <v>527</v>
      </c>
      <c r="B480" s="665" t="s">
        <v>2566</v>
      </c>
      <c r="C480" s="666" t="s">
        <v>541</v>
      </c>
      <c r="D480" s="667" t="s">
        <v>2569</v>
      </c>
      <c r="E480" s="666" t="s">
        <v>547</v>
      </c>
      <c r="F480" s="667" t="s">
        <v>2571</v>
      </c>
      <c r="G480" s="666" t="s">
        <v>580</v>
      </c>
      <c r="H480" s="666" t="s">
        <v>1918</v>
      </c>
      <c r="I480" s="666" t="s">
        <v>1919</v>
      </c>
      <c r="J480" s="666" t="s">
        <v>1920</v>
      </c>
      <c r="K480" s="666" t="s">
        <v>1921</v>
      </c>
      <c r="L480" s="668">
        <v>219.92</v>
      </c>
      <c r="M480" s="668">
        <v>25</v>
      </c>
      <c r="N480" s="669">
        <v>5498</v>
      </c>
    </row>
    <row r="481" spans="1:14" ht="14.4" customHeight="1" x14ac:dyDescent="0.3">
      <c r="A481" s="664" t="s">
        <v>527</v>
      </c>
      <c r="B481" s="665" t="s">
        <v>2566</v>
      </c>
      <c r="C481" s="666" t="s">
        <v>541</v>
      </c>
      <c r="D481" s="667" t="s">
        <v>2569</v>
      </c>
      <c r="E481" s="666" t="s">
        <v>547</v>
      </c>
      <c r="F481" s="667" t="s">
        <v>2571</v>
      </c>
      <c r="G481" s="666" t="s">
        <v>580</v>
      </c>
      <c r="H481" s="666" t="s">
        <v>1922</v>
      </c>
      <c r="I481" s="666" t="s">
        <v>1923</v>
      </c>
      <c r="J481" s="666" t="s">
        <v>1924</v>
      </c>
      <c r="K481" s="666" t="s">
        <v>1925</v>
      </c>
      <c r="L481" s="668">
        <v>72.220588451347041</v>
      </c>
      <c r="M481" s="668">
        <v>1</v>
      </c>
      <c r="N481" s="669">
        <v>72.220588451347041</v>
      </c>
    </row>
    <row r="482" spans="1:14" ht="14.4" customHeight="1" x14ac:dyDescent="0.3">
      <c r="A482" s="664" t="s">
        <v>527</v>
      </c>
      <c r="B482" s="665" t="s">
        <v>2566</v>
      </c>
      <c r="C482" s="666" t="s">
        <v>541</v>
      </c>
      <c r="D482" s="667" t="s">
        <v>2569</v>
      </c>
      <c r="E482" s="666" t="s">
        <v>547</v>
      </c>
      <c r="F482" s="667" t="s">
        <v>2571</v>
      </c>
      <c r="G482" s="666" t="s">
        <v>580</v>
      </c>
      <c r="H482" s="666" t="s">
        <v>1926</v>
      </c>
      <c r="I482" s="666" t="s">
        <v>925</v>
      </c>
      <c r="J482" s="666" t="s">
        <v>1927</v>
      </c>
      <c r="K482" s="666"/>
      <c r="L482" s="668">
        <v>72.910000000000025</v>
      </c>
      <c r="M482" s="668">
        <v>3</v>
      </c>
      <c r="N482" s="669">
        <v>218.73000000000008</v>
      </c>
    </row>
    <row r="483" spans="1:14" ht="14.4" customHeight="1" x14ac:dyDescent="0.3">
      <c r="A483" s="664" t="s">
        <v>527</v>
      </c>
      <c r="B483" s="665" t="s">
        <v>2566</v>
      </c>
      <c r="C483" s="666" t="s">
        <v>541</v>
      </c>
      <c r="D483" s="667" t="s">
        <v>2569</v>
      </c>
      <c r="E483" s="666" t="s">
        <v>547</v>
      </c>
      <c r="F483" s="667" t="s">
        <v>2571</v>
      </c>
      <c r="G483" s="666" t="s">
        <v>580</v>
      </c>
      <c r="H483" s="666" t="s">
        <v>924</v>
      </c>
      <c r="I483" s="666" t="s">
        <v>925</v>
      </c>
      <c r="J483" s="666" t="s">
        <v>926</v>
      </c>
      <c r="K483" s="666"/>
      <c r="L483" s="668">
        <v>218.2</v>
      </c>
      <c r="M483" s="668">
        <v>4</v>
      </c>
      <c r="N483" s="669">
        <v>872.8</v>
      </c>
    </row>
    <row r="484" spans="1:14" ht="14.4" customHeight="1" x14ac:dyDescent="0.3">
      <c r="A484" s="664" t="s">
        <v>527</v>
      </c>
      <c r="B484" s="665" t="s">
        <v>2566</v>
      </c>
      <c r="C484" s="666" t="s">
        <v>541</v>
      </c>
      <c r="D484" s="667" t="s">
        <v>2569</v>
      </c>
      <c r="E484" s="666" t="s">
        <v>547</v>
      </c>
      <c r="F484" s="667" t="s">
        <v>2571</v>
      </c>
      <c r="G484" s="666" t="s">
        <v>580</v>
      </c>
      <c r="H484" s="666" t="s">
        <v>1928</v>
      </c>
      <c r="I484" s="666" t="s">
        <v>925</v>
      </c>
      <c r="J484" s="666" t="s">
        <v>1929</v>
      </c>
      <c r="K484" s="666"/>
      <c r="L484" s="668">
        <v>147.5</v>
      </c>
      <c r="M484" s="668">
        <v>5</v>
      </c>
      <c r="N484" s="669">
        <v>737.5</v>
      </c>
    </row>
    <row r="485" spans="1:14" ht="14.4" customHeight="1" x14ac:dyDescent="0.3">
      <c r="A485" s="664" t="s">
        <v>527</v>
      </c>
      <c r="B485" s="665" t="s">
        <v>2566</v>
      </c>
      <c r="C485" s="666" t="s">
        <v>541</v>
      </c>
      <c r="D485" s="667" t="s">
        <v>2569</v>
      </c>
      <c r="E485" s="666" t="s">
        <v>547</v>
      </c>
      <c r="F485" s="667" t="s">
        <v>2571</v>
      </c>
      <c r="G485" s="666" t="s">
        <v>580</v>
      </c>
      <c r="H485" s="666" t="s">
        <v>930</v>
      </c>
      <c r="I485" s="666" t="s">
        <v>925</v>
      </c>
      <c r="J485" s="666" t="s">
        <v>931</v>
      </c>
      <c r="K485" s="666"/>
      <c r="L485" s="668">
        <v>100.679720318355</v>
      </c>
      <c r="M485" s="668">
        <v>51</v>
      </c>
      <c r="N485" s="669">
        <v>5134.6657362361047</v>
      </c>
    </row>
    <row r="486" spans="1:14" ht="14.4" customHeight="1" x14ac:dyDescent="0.3">
      <c r="A486" s="664" t="s">
        <v>527</v>
      </c>
      <c r="B486" s="665" t="s">
        <v>2566</v>
      </c>
      <c r="C486" s="666" t="s">
        <v>541</v>
      </c>
      <c r="D486" s="667" t="s">
        <v>2569</v>
      </c>
      <c r="E486" s="666" t="s">
        <v>547</v>
      </c>
      <c r="F486" s="667" t="s">
        <v>2571</v>
      </c>
      <c r="G486" s="666" t="s">
        <v>580</v>
      </c>
      <c r="H486" s="666" t="s">
        <v>1930</v>
      </c>
      <c r="I486" s="666" t="s">
        <v>925</v>
      </c>
      <c r="J486" s="666" t="s">
        <v>1931</v>
      </c>
      <c r="K486" s="666"/>
      <c r="L486" s="668">
        <v>37.780000000000015</v>
      </c>
      <c r="M486" s="668">
        <v>3</v>
      </c>
      <c r="N486" s="669">
        <v>113.34000000000005</v>
      </c>
    </row>
    <row r="487" spans="1:14" ht="14.4" customHeight="1" x14ac:dyDescent="0.3">
      <c r="A487" s="664" t="s">
        <v>527</v>
      </c>
      <c r="B487" s="665" t="s">
        <v>2566</v>
      </c>
      <c r="C487" s="666" t="s">
        <v>541</v>
      </c>
      <c r="D487" s="667" t="s">
        <v>2569</v>
      </c>
      <c r="E487" s="666" t="s">
        <v>547</v>
      </c>
      <c r="F487" s="667" t="s">
        <v>2571</v>
      </c>
      <c r="G487" s="666" t="s">
        <v>580</v>
      </c>
      <c r="H487" s="666" t="s">
        <v>936</v>
      </c>
      <c r="I487" s="666" t="s">
        <v>937</v>
      </c>
      <c r="J487" s="666" t="s">
        <v>922</v>
      </c>
      <c r="K487" s="666" t="s">
        <v>938</v>
      </c>
      <c r="L487" s="668">
        <v>58.250000000000021</v>
      </c>
      <c r="M487" s="668">
        <v>3</v>
      </c>
      <c r="N487" s="669">
        <v>174.75000000000006</v>
      </c>
    </row>
    <row r="488" spans="1:14" ht="14.4" customHeight="1" x14ac:dyDescent="0.3">
      <c r="A488" s="664" t="s">
        <v>527</v>
      </c>
      <c r="B488" s="665" t="s">
        <v>2566</v>
      </c>
      <c r="C488" s="666" t="s">
        <v>541</v>
      </c>
      <c r="D488" s="667" t="s">
        <v>2569</v>
      </c>
      <c r="E488" s="666" t="s">
        <v>547</v>
      </c>
      <c r="F488" s="667" t="s">
        <v>2571</v>
      </c>
      <c r="G488" s="666" t="s">
        <v>580</v>
      </c>
      <c r="H488" s="666" t="s">
        <v>939</v>
      </c>
      <c r="I488" s="666" t="s">
        <v>940</v>
      </c>
      <c r="J488" s="666" t="s">
        <v>941</v>
      </c>
      <c r="K488" s="666" t="s">
        <v>942</v>
      </c>
      <c r="L488" s="668">
        <v>67.39</v>
      </c>
      <c r="M488" s="668">
        <v>2</v>
      </c>
      <c r="N488" s="669">
        <v>134.78</v>
      </c>
    </row>
    <row r="489" spans="1:14" ht="14.4" customHeight="1" x14ac:dyDescent="0.3">
      <c r="A489" s="664" t="s">
        <v>527</v>
      </c>
      <c r="B489" s="665" t="s">
        <v>2566</v>
      </c>
      <c r="C489" s="666" t="s">
        <v>541</v>
      </c>
      <c r="D489" s="667" t="s">
        <v>2569</v>
      </c>
      <c r="E489" s="666" t="s">
        <v>547</v>
      </c>
      <c r="F489" s="667" t="s">
        <v>2571</v>
      </c>
      <c r="G489" s="666" t="s">
        <v>580</v>
      </c>
      <c r="H489" s="666" t="s">
        <v>1932</v>
      </c>
      <c r="I489" s="666" t="s">
        <v>1933</v>
      </c>
      <c r="J489" s="666" t="s">
        <v>1934</v>
      </c>
      <c r="K489" s="666" t="s">
        <v>1935</v>
      </c>
      <c r="L489" s="668">
        <v>134.20999999999998</v>
      </c>
      <c r="M489" s="668">
        <v>2</v>
      </c>
      <c r="N489" s="669">
        <v>268.41999999999996</v>
      </c>
    </row>
    <row r="490" spans="1:14" ht="14.4" customHeight="1" x14ac:dyDescent="0.3">
      <c r="A490" s="664" t="s">
        <v>527</v>
      </c>
      <c r="B490" s="665" t="s">
        <v>2566</v>
      </c>
      <c r="C490" s="666" t="s">
        <v>541</v>
      </c>
      <c r="D490" s="667" t="s">
        <v>2569</v>
      </c>
      <c r="E490" s="666" t="s">
        <v>547</v>
      </c>
      <c r="F490" s="667" t="s">
        <v>2571</v>
      </c>
      <c r="G490" s="666" t="s">
        <v>580</v>
      </c>
      <c r="H490" s="666" t="s">
        <v>955</v>
      </c>
      <c r="I490" s="666" t="s">
        <v>956</v>
      </c>
      <c r="J490" s="666" t="s">
        <v>957</v>
      </c>
      <c r="K490" s="666" t="s">
        <v>958</v>
      </c>
      <c r="L490" s="668">
        <v>37.400000000000006</v>
      </c>
      <c r="M490" s="668">
        <v>2</v>
      </c>
      <c r="N490" s="669">
        <v>74.800000000000011</v>
      </c>
    </row>
    <row r="491" spans="1:14" ht="14.4" customHeight="1" x14ac:dyDescent="0.3">
      <c r="A491" s="664" t="s">
        <v>527</v>
      </c>
      <c r="B491" s="665" t="s">
        <v>2566</v>
      </c>
      <c r="C491" s="666" t="s">
        <v>541</v>
      </c>
      <c r="D491" s="667" t="s">
        <v>2569</v>
      </c>
      <c r="E491" s="666" t="s">
        <v>547</v>
      </c>
      <c r="F491" s="667" t="s">
        <v>2571</v>
      </c>
      <c r="G491" s="666" t="s">
        <v>580</v>
      </c>
      <c r="H491" s="666" t="s">
        <v>959</v>
      </c>
      <c r="I491" s="666" t="s">
        <v>960</v>
      </c>
      <c r="J491" s="666" t="s">
        <v>961</v>
      </c>
      <c r="K491" s="666" t="s">
        <v>962</v>
      </c>
      <c r="L491" s="668">
        <v>69.103326800195049</v>
      </c>
      <c r="M491" s="668">
        <v>75</v>
      </c>
      <c r="N491" s="669">
        <v>5182.7495100146289</v>
      </c>
    </row>
    <row r="492" spans="1:14" ht="14.4" customHeight="1" x14ac:dyDescent="0.3">
      <c r="A492" s="664" t="s">
        <v>527</v>
      </c>
      <c r="B492" s="665" t="s">
        <v>2566</v>
      </c>
      <c r="C492" s="666" t="s">
        <v>541</v>
      </c>
      <c r="D492" s="667" t="s">
        <v>2569</v>
      </c>
      <c r="E492" s="666" t="s">
        <v>547</v>
      </c>
      <c r="F492" s="667" t="s">
        <v>2571</v>
      </c>
      <c r="G492" s="666" t="s">
        <v>580</v>
      </c>
      <c r="H492" s="666" t="s">
        <v>1936</v>
      </c>
      <c r="I492" s="666" t="s">
        <v>1937</v>
      </c>
      <c r="J492" s="666" t="s">
        <v>1938</v>
      </c>
      <c r="K492" s="666" t="s">
        <v>1939</v>
      </c>
      <c r="L492" s="668">
        <v>68.549999999999983</v>
      </c>
      <c r="M492" s="668">
        <v>1</v>
      </c>
      <c r="N492" s="669">
        <v>68.549999999999983</v>
      </c>
    </row>
    <row r="493" spans="1:14" ht="14.4" customHeight="1" x14ac:dyDescent="0.3">
      <c r="A493" s="664" t="s">
        <v>527</v>
      </c>
      <c r="B493" s="665" t="s">
        <v>2566</v>
      </c>
      <c r="C493" s="666" t="s">
        <v>541</v>
      </c>
      <c r="D493" s="667" t="s">
        <v>2569</v>
      </c>
      <c r="E493" s="666" t="s">
        <v>547</v>
      </c>
      <c r="F493" s="667" t="s">
        <v>2571</v>
      </c>
      <c r="G493" s="666" t="s">
        <v>580</v>
      </c>
      <c r="H493" s="666" t="s">
        <v>967</v>
      </c>
      <c r="I493" s="666" t="s">
        <v>968</v>
      </c>
      <c r="J493" s="666" t="s">
        <v>965</v>
      </c>
      <c r="K493" s="666" t="s">
        <v>969</v>
      </c>
      <c r="L493" s="668">
        <v>45.189999999999984</v>
      </c>
      <c r="M493" s="668">
        <v>1</v>
      </c>
      <c r="N493" s="669">
        <v>45.189999999999984</v>
      </c>
    </row>
    <row r="494" spans="1:14" ht="14.4" customHeight="1" x14ac:dyDescent="0.3">
      <c r="A494" s="664" t="s">
        <v>527</v>
      </c>
      <c r="B494" s="665" t="s">
        <v>2566</v>
      </c>
      <c r="C494" s="666" t="s">
        <v>541</v>
      </c>
      <c r="D494" s="667" t="s">
        <v>2569</v>
      </c>
      <c r="E494" s="666" t="s">
        <v>547</v>
      </c>
      <c r="F494" s="667" t="s">
        <v>2571</v>
      </c>
      <c r="G494" s="666" t="s">
        <v>580</v>
      </c>
      <c r="H494" s="666" t="s">
        <v>970</v>
      </c>
      <c r="I494" s="666" t="s">
        <v>971</v>
      </c>
      <c r="J494" s="666" t="s">
        <v>972</v>
      </c>
      <c r="K494" s="666" t="s">
        <v>973</v>
      </c>
      <c r="L494" s="668">
        <v>762.86166666666668</v>
      </c>
      <c r="M494" s="668">
        <v>1</v>
      </c>
      <c r="N494" s="669">
        <v>762.86166666666668</v>
      </c>
    </row>
    <row r="495" spans="1:14" ht="14.4" customHeight="1" x14ac:dyDescent="0.3">
      <c r="A495" s="664" t="s">
        <v>527</v>
      </c>
      <c r="B495" s="665" t="s">
        <v>2566</v>
      </c>
      <c r="C495" s="666" t="s">
        <v>541</v>
      </c>
      <c r="D495" s="667" t="s">
        <v>2569</v>
      </c>
      <c r="E495" s="666" t="s">
        <v>547</v>
      </c>
      <c r="F495" s="667" t="s">
        <v>2571</v>
      </c>
      <c r="G495" s="666" t="s">
        <v>580</v>
      </c>
      <c r="H495" s="666" t="s">
        <v>974</v>
      </c>
      <c r="I495" s="666" t="s">
        <v>975</v>
      </c>
      <c r="J495" s="666" t="s">
        <v>976</v>
      </c>
      <c r="K495" s="666" t="s">
        <v>977</v>
      </c>
      <c r="L495" s="668">
        <v>53.899890165090603</v>
      </c>
      <c r="M495" s="668">
        <v>4</v>
      </c>
      <c r="N495" s="669">
        <v>215.59956066036241</v>
      </c>
    </row>
    <row r="496" spans="1:14" ht="14.4" customHeight="1" x14ac:dyDescent="0.3">
      <c r="A496" s="664" t="s">
        <v>527</v>
      </c>
      <c r="B496" s="665" t="s">
        <v>2566</v>
      </c>
      <c r="C496" s="666" t="s">
        <v>541</v>
      </c>
      <c r="D496" s="667" t="s">
        <v>2569</v>
      </c>
      <c r="E496" s="666" t="s">
        <v>547</v>
      </c>
      <c r="F496" s="667" t="s">
        <v>2571</v>
      </c>
      <c r="G496" s="666" t="s">
        <v>580</v>
      </c>
      <c r="H496" s="666" t="s">
        <v>978</v>
      </c>
      <c r="I496" s="666" t="s">
        <v>979</v>
      </c>
      <c r="J496" s="666" t="s">
        <v>980</v>
      </c>
      <c r="K496" s="666" t="s">
        <v>981</v>
      </c>
      <c r="L496" s="668">
        <v>62.453595114663322</v>
      </c>
      <c r="M496" s="668">
        <v>394</v>
      </c>
      <c r="N496" s="669">
        <v>24606.716475177349</v>
      </c>
    </row>
    <row r="497" spans="1:14" ht="14.4" customHeight="1" x14ac:dyDescent="0.3">
      <c r="A497" s="664" t="s">
        <v>527</v>
      </c>
      <c r="B497" s="665" t="s">
        <v>2566</v>
      </c>
      <c r="C497" s="666" t="s">
        <v>541</v>
      </c>
      <c r="D497" s="667" t="s">
        <v>2569</v>
      </c>
      <c r="E497" s="666" t="s">
        <v>547</v>
      </c>
      <c r="F497" s="667" t="s">
        <v>2571</v>
      </c>
      <c r="G497" s="666" t="s">
        <v>580</v>
      </c>
      <c r="H497" s="666" t="s">
        <v>986</v>
      </c>
      <c r="I497" s="666" t="s">
        <v>987</v>
      </c>
      <c r="J497" s="666" t="s">
        <v>988</v>
      </c>
      <c r="K497" s="666" t="s">
        <v>989</v>
      </c>
      <c r="L497" s="668">
        <v>18.669999999999998</v>
      </c>
      <c r="M497" s="668">
        <v>4</v>
      </c>
      <c r="N497" s="669">
        <v>74.679999999999993</v>
      </c>
    </row>
    <row r="498" spans="1:14" ht="14.4" customHeight="1" x14ac:dyDescent="0.3">
      <c r="A498" s="664" t="s">
        <v>527</v>
      </c>
      <c r="B498" s="665" t="s">
        <v>2566</v>
      </c>
      <c r="C498" s="666" t="s">
        <v>541</v>
      </c>
      <c r="D498" s="667" t="s">
        <v>2569</v>
      </c>
      <c r="E498" s="666" t="s">
        <v>547</v>
      </c>
      <c r="F498" s="667" t="s">
        <v>2571</v>
      </c>
      <c r="G498" s="666" t="s">
        <v>580</v>
      </c>
      <c r="H498" s="666" t="s">
        <v>997</v>
      </c>
      <c r="I498" s="666" t="s">
        <v>998</v>
      </c>
      <c r="J498" s="666" t="s">
        <v>999</v>
      </c>
      <c r="K498" s="666" t="s">
        <v>1000</v>
      </c>
      <c r="L498" s="668">
        <v>185.83000000000004</v>
      </c>
      <c r="M498" s="668">
        <v>1</v>
      </c>
      <c r="N498" s="669">
        <v>185.83000000000004</v>
      </c>
    </row>
    <row r="499" spans="1:14" ht="14.4" customHeight="1" x14ac:dyDescent="0.3">
      <c r="A499" s="664" t="s">
        <v>527</v>
      </c>
      <c r="B499" s="665" t="s">
        <v>2566</v>
      </c>
      <c r="C499" s="666" t="s">
        <v>541</v>
      </c>
      <c r="D499" s="667" t="s">
        <v>2569</v>
      </c>
      <c r="E499" s="666" t="s">
        <v>547</v>
      </c>
      <c r="F499" s="667" t="s">
        <v>2571</v>
      </c>
      <c r="G499" s="666" t="s">
        <v>580</v>
      </c>
      <c r="H499" s="666" t="s">
        <v>1001</v>
      </c>
      <c r="I499" s="666" t="s">
        <v>1002</v>
      </c>
      <c r="J499" s="666" t="s">
        <v>999</v>
      </c>
      <c r="K499" s="666" t="s">
        <v>1003</v>
      </c>
      <c r="L499" s="668">
        <v>61.72999999999999</v>
      </c>
      <c r="M499" s="668">
        <v>9</v>
      </c>
      <c r="N499" s="669">
        <v>555.56999999999994</v>
      </c>
    </row>
    <row r="500" spans="1:14" ht="14.4" customHeight="1" x14ac:dyDescent="0.3">
      <c r="A500" s="664" t="s">
        <v>527</v>
      </c>
      <c r="B500" s="665" t="s">
        <v>2566</v>
      </c>
      <c r="C500" s="666" t="s">
        <v>541</v>
      </c>
      <c r="D500" s="667" t="s">
        <v>2569</v>
      </c>
      <c r="E500" s="666" t="s">
        <v>547</v>
      </c>
      <c r="F500" s="667" t="s">
        <v>2571</v>
      </c>
      <c r="G500" s="666" t="s">
        <v>580</v>
      </c>
      <c r="H500" s="666" t="s">
        <v>1940</v>
      </c>
      <c r="I500" s="666" t="s">
        <v>1941</v>
      </c>
      <c r="J500" s="666" t="s">
        <v>1942</v>
      </c>
      <c r="K500" s="666" t="s">
        <v>701</v>
      </c>
      <c r="L500" s="668">
        <v>115.6699999999999</v>
      </c>
      <c r="M500" s="668">
        <v>1</v>
      </c>
      <c r="N500" s="669">
        <v>115.6699999999999</v>
      </c>
    </row>
    <row r="501" spans="1:14" ht="14.4" customHeight="1" x14ac:dyDescent="0.3">
      <c r="A501" s="664" t="s">
        <v>527</v>
      </c>
      <c r="B501" s="665" t="s">
        <v>2566</v>
      </c>
      <c r="C501" s="666" t="s">
        <v>541</v>
      </c>
      <c r="D501" s="667" t="s">
        <v>2569</v>
      </c>
      <c r="E501" s="666" t="s">
        <v>547</v>
      </c>
      <c r="F501" s="667" t="s">
        <v>2571</v>
      </c>
      <c r="G501" s="666" t="s">
        <v>580</v>
      </c>
      <c r="H501" s="666" t="s">
        <v>1943</v>
      </c>
      <c r="I501" s="666" t="s">
        <v>1944</v>
      </c>
      <c r="J501" s="666" t="s">
        <v>988</v>
      </c>
      <c r="K501" s="666" t="s">
        <v>1945</v>
      </c>
      <c r="L501" s="668">
        <v>27.67</v>
      </c>
      <c r="M501" s="668">
        <v>13</v>
      </c>
      <c r="N501" s="669">
        <v>359.71000000000004</v>
      </c>
    </row>
    <row r="502" spans="1:14" ht="14.4" customHeight="1" x14ac:dyDescent="0.3">
      <c r="A502" s="664" t="s">
        <v>527</v>
      </c>
      <c r="B502" s="665" t="s">
        <v>2566</v>
      </c>
      <c r="C502" s="666" t="s">
        <v>541</v>
      </c>
      <c r="D502" s="667" t="s">
        <v>2569</v>
      </c>
      <c r="E502" s="666" t="s">
        <v>547</v>
      </c>
      <c r="F502" s="667" t="s">
        <v>2571</v>
      </c>
      <c r="G502" s="666" t="s">
        <v>580</v>
      </c>
      <c r="H502" s="666" t="s">
        <v>1946</v>
      </c>
      <c r="I502" s="666" t="s">
        <v>1947</v>
      </c>
      <c r="J502" s="666" t="s">
        <v>1948</v>
      </c>
      <c r="K502" s="666" t="s">
        <v>1949</v>
      </c>
      <c r="L502" s="668">
        <v>1585.4299999999998</v>
      </c>
      <c r="M502" s="668">
        <v>1</v>
      </c>
      <c r="N502" s="669">
        <v>1585.4299999999998</v>
      </c>
    </row>
    <row r="503" spans="1:14" ht="14.4" customHeight="1" x14ac:dyDescent="0.3">
      <c r="A503" s="664" t="s">
        <v>527</v>
      </c>
      <c r="B503" s="665" t="s">
        <v>2566</v>
      </c>
      <c r="C503" s="666" t="s">
        <v>541</v>
      </c>
      <c r="D503" s="667" t="s">
        <v>2569</v>
      </c>
      <c r="E503" s="666" t="s">
        <v>547</v>
      </c>
      <c r="F503" s="667" t="s">
        <v>2571</v>
      </c>
      <c r="G503" s="666" t="s">
        <v>580</v>
      </c>
      <c r="H503" s="666" t="s">
        <v>1950</v>
      </c>
      <c r="I503" s="666" t="s">
        <v>925</v>
      </c>
      <c r="J503" s="666" t="s">
        <v>1951</v>
      </c>
      <c r="K503" s="666"/>
      <c r="L503" s="668">
        <v>42.329999999999984</v>
      </c>
      <c r="M503" s="668">
        <v>1</v>
      </c>
      <c r="N503" s="669">
        <v>42.329999999999984</v>
      </c>
    </row>
    <row r="504" spans="1:14" ht="14.4" customHeight="1" x14ac:dyDescent="0.3">
      <c r="A504" s="664" t="s">
        <v>527</v>
      </c>
      <c r="B504" s="665" t="s">
        <v>2566</v>
      </c>
      <c r="C504" s="666" t="s">
        <v>541</v>
      </c>
      <c r="D504" s="667" t="s">
        <v>2569</v>
      </c>
      <c r="E504" s="666" t="s">
        <v>547</v>
      </c>
      <c r="F504" s="667" t="s">
        <v>2571</v>
      </c>
      <c r="G504" s="666" t="s">
        <v>580</v>
      </c>
      <c r="H504" s="666" t="s">
        <v>1004</v>
      </c>
      <c r="I504" s="666" t="s">
        <v>1005</v>
      </c>
      <c r="J504" s="666" t="s">
        <v>1006</v>
      </c>
      <c r="K504" s="666" t="s">
        <v>1007</v>
      </c>
      <c r="L504" s="668">
        <v>175.0299459843327</v>
      </c>
      <c r="M504" s="668">
        <v>8</v>
      </c>
      <c r="N504" s="669">
        <v>1400.2395678746616</v>
      </c>
    </row>
    <row r="505" spans="1:14" ht="14.4" customHeight="1" x14ac:dyDescent="0.3">
      <c r="A505" s="664" t="s">
        <v>527</v>
      </c>
      <c r="B505" s="665" t="s">
        <v>2566</v>
      </c>
      <c r="C505" s="666" t="s">
        <v>541</v>
      </c>
      <c r="D505" s="667" t="s">
        <v>2569</v>
      </c>
      <c r="E505" s="666" t="s">
        <v>547</v>
      </c>
      <c r="F505" s="667" t="s">
        <v>2571</v>
      </c>
      <c r="G505" s="666" t="s">
        <v>580</v>
      </c>
      <c r="H505" s="666" t="s">
        <v>1952</v>
      </c>
      <c r="I505" s="666" t="s">
        <v>925</v>
      </c>
      <c r="J505" s="666" t="s">
        <v>1953</v>
      </c>
      <c r="K505" s="666"/>
      <c r="L505" s="668">
        <v>162.88999999999993</v>
      </c>
      <c r="M505" s="668">
        <v>5</v>
      </c>
      <c r="N505" s="669">
        <v>814.4499999999997</v>
      </c>
    </row>
    <row r="506" spans="1:14" ht="14.4" customHeight="1" x14ac:dyDescent="0.3">
      <c r="A506" s="664" t="s">
        <v>527</v>
      </c>
      <c r="B506" s="665" t="s">
        <v>2566</v>
      </c>
      <c r="C506" s="666" t="s">
        <v>541</v>
      </c>
      <c r="D506" s="667" t="s">
        <v>2569</v>
      </c>
      <c r="E506" s="666" t="s">
        <v>547</v>
      </c>
      <c r="F506" s="667" t="s">
        <v>2571</v>
      </c>
      <c r="G506" s="666" t="s">
        <v>580</v>
      </c>
      <c r="H506" s="666" t="s">
        <v>1954</v>
      </c>
      <c r="I506" s="666" t="s">
        <v>1954</v>
      </c>
      <c r="J506" s="666" t="s">
        <v>582</v>
      </c>
      <c r="K506" s="666" t="s">
        <v>1955</v>
      </c>
      <c r="L506" s="668">
        <v>192.50000045879304</v>
      </c>
      <c r="M506" s="668">
        <v>108</v>
      </c>
      <c r="N506" s="669">
        <v>20790.00004954965</v>
      </c>
    </row>
    <row r="507" spans="1:14" ht="14.4" customHeight="1" x14ac:dyDescent="0.3">
      <c r="A507" s="664" t="s">
        <v>527</v>
      </c>
      <c r="B507" s="665" t="s">
        <v>2566</v>
      </c>
      <c r="C507" s="666" t="s">
        <v>541</v>
      </c>
      <c r="D507" s="667" t="s">
        <v>2569</v>
      </c>
      <c r="E507" s="666" t="s">
        <v>547</v>
      </c>
      <c r="F507" s="667" t="s">
        <v>2571</v>
      </c>
      <c r="G507" s="666" t="s">
        <v>580</v>
      </c>
      <c r="H507" s="666" t="s">
        <v>1015</v>
      </c>
      <c r="I507" s="666" t="s">
        <v>1015</v>
      </c>
      <c r="J507" s="666" t="s">
        <v>1016</v>
      </c>
      <c r="K507" s="666" t="s">
        <v>1017</v>
      </c>
      <c r="L507" s="668">
        <v>94.249999999999986</v>
      </c>
      <c r="M507" s="668">
        <v>2</v>
      </c>
      <c r="N507" s="669">
        <v>188.49999999999997</v>
      </c>
    </row>
    <row r="508" spans="1:14" ht="14.4" customHeight="1" x14ac:dyDescent="0.3">
      <c r="A508" s="664" t="s">
        <v>527</v>
      </c>
      <c r="B508" s="665" t="s">
        <v>2566</v>
      </c>
      <c r="C508" s="666" t="s">
        <v>541</v>
      </c>
      <c r="D508" s="667" t="s">
        <v>2569</v>
      </c>
      <c r="E508" s="666" t="s">
        <v>547</v>
      </c>
      <c r="F508" s="667" t="s">
        <v>2571</v>
      </c>
      <c r="G508" s="666" t="s">
        <v>580</v>
      </c>
      <c r="H508" s="666" t="s">
        <v>1956</v>
      </c>
      <c r="I508" s="666" t="s">
        <v>1957</v>
      </c>
      <c r="J508" s="666" t="s">
        <v>1958</v>
      </c>
      <c r="K508" s="666" t="s">
        <v>1959</v>
      </c>
      <c r="L508" s="668">
        <v>66.14</v>
      </c>
      <c r="M508" s="668">
        <v>2</v>
      </c>
      <c r="N508" s="669">
        <v>132.28</v>
      </c>
    </row>
    <row r="509" spans="1:14" ht="14.4" customHeight="1" x14ac:dyDescent="0.3">
      <c r="A509" s="664" t="s">
        <v>527</v>
      </c>
      <c r="B509" s="665" t="s">
        <v>2566</v>
      </c>
      <c r="C509" s="666" t="s">
        <v>541</v>
      </c>
      <c r="D509" s="667" t="s">
        <v>2569</v>
      </c>
      <c r="E509" s="666" t="s">
        <v>547</v>
      </c>
      <c r="F509" s="667" t="s">
        <v>2571</v>
      </c>
      <c r="G509" s="666" t="s">
        <v>580</v>
      </c>
      <c r="H509" s="666" t="s">
        <v>1960</v>
      </c>
      <c r="I509" s="666" t="s">
        <v>1961</v>
      </c>
      <c r="J509" s="666" t="s">
        <v>1962</v>
      </c>
      <c r="K509" s="666" t="s">
        <v>603</v>
      </c>
      <c r="L509" s="668">
        <v>125.24363563575284</v>
      </c>
      <c r="M509" s="668">
        <v>50</v>
      </c>
      <c r="N509" s="669">
        <v>6262.1817817876417</v>
      </c>
    </row>
    <row r="510" spans="1:14" ht="14.4" customHeight="1" x14ac:dyDescent="0.3">
      <c r="A510" s="664" t="s">
        <v>527</v>
      </c>
      <c r="B510" s="665" t="s">
        <v>2566</v>
      </c>
      <c r="C510" s="666" t="s">
        <v>541</v>
      </c>
      <c r="D510" s="667" t="s">
        <v>2569</v>
      </c>
      <c r="E510" s="666" t="s">
        <v>547</v>
      </c>
      <c r="F510" s="667" t="s">
        <v>2571</v>
      </c>
      <c r="G510" s="666" t="s">
        <v>580</v>
      </c>
      <c r="H510" s="666" t="s">
        <v>1021</v>
      </c>
      <c r="I510" s="666" t="s">
        <v>1022</v>
      </c>
      <c r="J510" s="666" t="s">
        <v>1023</v>
      </c>
      <c r="K510" s="666" t="s">
        <v>1024</v>
      </c>
      <c r="L510" s="668">
        <v>60.279999999999994</v>
      </c>
      <c r="M510" s="668">
        <v>10</v>
      </c>
      <c r="N510" s="669">
        <v>602.79999999999995</v>
      </c>
    </row>
    <row r="511" spans="1:14" ht="14.4" customHeight="1" x14ac:dyDescent="0.3">
      <c r="A511" s="664" t="s">
        <v>527</v>
      </c>
      <c r="B511" s="665" t="s">
        <v>2566</v>
      </c>
      <c r="C511" s="666" t="s">
        <v>541</v>
      </c>
      <c r="D511" s="667" t="s">
        <v>2569</v>
      </c>
      <c r="E511" s="666" t="s">
        <v>547</v>
      </c>
      <c r="F511" s="667" t="s">
        <v>2571</v>
      </c>
      <c r="G511" s="666" t="s">
        <v>580</v>
      </c>
      <c r="H511" s="666" t="s">
        <v>1963</v>
      </c>
      <c r="I511" s="666" t="s">
        <v>1964</v>
      </c>
      <c r="J511" s="666" t="s">
        <v>1965</v>
      </c>
      <c r="K511" s="666" t="s">
        <v>1966</v>
      </c>
      <c r="L511" s="668">
        <v>52.990000000000009</v>
      </c>
      <c r="M511" s="668">
        <v>2</v>
      </c>
      <c r="N511" s="669">
        <v>105.98000000000002</v>
      </c>
    </row>
    <row r="512" spans="1:14" ht="14.4" customHeight="1" x14ac:dyDescent="0.3">
      <c r="A512" s="664" t="s">
        <v>527</v>
      </c>
      <c r="B512" s="665" t="s">
        <v>2566</v>
      </c>
      <c r="C512" s="666" t="s">
        <v>541</v>
      </c>
      <c r="D512" s="667" t="s">
        <v>2569</v>
      </c>
      <c r="E512" s="666" t="s">
        <v>547</v>
      </c>
      <c r="F512" s="667" t="s">
        <v>2571</v>
      </c>
      <c r="G512" s="666" t="s">
        <v>580</v>
      </c>
      <c r="H512" s="666" t="s">
        <v>1967</v>
      </c>
      <c r="I512" s="666" t="s">
        <v>1968</v>
      </c>
      <c r="J512" s="666" t="s">
        <v>1969</v>
      </c>
      <c r="K512" s="666" t="s">
        <v>1970</v>
      </c>
      <c r="L512" s="668">
        <v>65.250000000000057</v>
      </c>
      <c r="M512" s="668">
        <v>1</v>
      </c>
      <c r="N512" s="669">
        <v>65.250000000000057</v>
      </c>
    </row>
    <row r="513" spans="1:14" ht="14.4" customHeight="1" x14ac:dyDescent="0.3">
      <c r="A513" s="664" t="s">
        <v>527</v>
      </c>
      <c r="B513" s="665" t="s">
        <v>2566</v>
      </c>
      <c r="C513" s="666" t="s">
        <v>541</v>
      </c>
      <c r="D513" s="667" t="s">
        <v>2569</v>
      </c>
      <c r="E513" s="666" t="s">
        <v>547</v>
      </c>
      <c r="F513" s="667" t="s">
        <v>2571</v>
      </c>
      <c r="G513" s="666" t="s">
        <v>580</v>
      </c>
      <c r="H513" s="666" t="s">
        <v>1025</v>
      </c>
      <c r="I513" s="666" t="s">
        <v>1026</v>
      </c>
      <c r="J513" s="666" t="s">
        <v>1027</v>
      </c>
      <c r="K513" s="666" t="s">
        <v>1028</v>
      </c>
      <c r="L513" s="668">
        <v>670.69306538914373</v>
      </c>
      <c r="M513" s="668">
        <v>7</v>
      </c>
      <c r="N513" s="669">
        <v>4694.8514577240057</v>
      </c>
    </row>
    <row r="514" spans="1:14" ht="14.4" customHeight="1" x14ac:dyDescent="0.3">
      <c r="A514" s="664" t="s">
        <v>527</v>
      </c>
      <c r="B514" s="665" t="s">
        <v>2566</v>
      </c>
      <c r="C514" s="666" t="s">
        <v>541</v>
      </c>
      <c r="D514" s="667" t="s">
        <v>2569</v>
      </c>
      <c r="E514" s="666" t="s">
        <v>547</v>
      </c>
      <c r="F514" s="667" t="s">
        <v>2571</v>
      </c>
      <c r="G514" s="666" t="s">
        <v>580</v>
      </c>
      <c r="H514" s="666" t="s">
        <v>1029</v>
      </c>
      <c r="I514" s="666" t="s">
        <v>1030</v>
      </c>
      <c r="J514" s="666" t="s">
        <v>1031</v>
      </c>
      <c r="K514" s="666" t="s">
        <v>1032</v>
      </c>
      <c r="L514" s="668">
        <v>1592.7999949559248</v>
      </c>
      <c r="M514" s="668">
        <v>34</v>
      </c>
      <c r="N514" s="669">
        <v>54155.199828501442</v>
      </c>
    </row>
    <row r="515" spans="1:14" ht="14.4" customHeight="1" x14ac:dyDescent="0.3">
      <c r="A515" s="664" t="s">
        <v>527</v>
      </c>
      <c r="B515" s="665" t="s">
        <v>2566</v>
      </c>
      <c r="C515" s="666" t="s">
        <v>541</v>
      </c>
      <c r="D515" s="667" t="s">
        <v>2569</v>
      </c>
      <c r="E515" s="666" t="s">
        <v>547</v>
      </c>
      <c r="F515" s="667" t="s">
        <v>2571</v>
      </c>
      <c r="G515" s="666" t="s">
        <v>580</v>
      </c>
      <c r="H515" s="666" t="s">
        <v>1971</v>
      </c>
      <c r="I515" s="666" t="s">
        <v>1972</v>
      </c>
      <c r="J515" s="666" t="s">
        <v>1973</v>
      </c>
      <c r="K515" s="666" t="s">
        <v>1974</v>
      </c>
      <c r="L515" s="668">
        <v>74.88</v>
      </c>
      <c r="M515" s="668">
        <v>20</v>
      </c>
      <c r="N515" s="669">
        <v>1497.6</v>
      </c>
    </row>
    <row r="516" spans="1:14" ht="14.4" customHeight="1" x14ac:dyDescent="0.3">
      <c r="A516" s="664" t="s">
        <v>527</v>
      </c>
      <c r="B516" s="665" t="s">
        <v>2566</v>
      </c>
      <c r="C516" s="666" t="s">
        <v>541</v>
      </c>
      <c r="D516" s="667" t="s">
        <v>2569</v>
      </c>
      <c r="E516" s="666" t="s">
        <v>547</v>
      </c>
      <c r="F516" s="667" t="s">
        <v>2571</v>
      </c>
      <c r="G516" s="666" t="s">
        <v>580</v>
      </c>
      <c r="H516" s="666" t="s">
        <v>1975</v>
      </c>
      <c r="I516" s="666" t="s">
        <v>1976</v>
      </c>
      <c r="J516" s="666" t="s">
        <v>1977</v>
      </c>
      <c r="K516" s="666" t="s">
        <v>1978</v>
      </c>
      <c r="L516" s="668">
        <v>70.61</v>
      </c>
      <c r="M516" s="668">
        <v>1</v>
      </c>
      <c r="N516" s="669">
        <v>70.61</v>
      </c>
    </row>
    <row r="517" spans="1:14" ht="14.4" customHeight="1" x14ac:dyDescent="0.3">
      <c r="A517" s="664" t="s">
        <v>527</v>
      </c>
      <c r="B517" s="665" t="s">
        <v>2566</v>
      </c>
      <c r="C517" s="666" t="s">
        <v>541</v>
      </c>
      <c r="D517" s="667" t="s">
        <v>2569</v>
      </c>
      <c r="E517" s="666" t="s">
        <v>547</v>
      </c>
      <c r="F517" s="667" t="s">
        <v>2571</v>
      </c>
      <c r="G517" s="666" t="s">
        <v>580</v>
      </c>
      <c r="H517" s="666" t="s">
        <v>1979</v>
      </c>
      <c r="I517" s="666" t="s">
        <v>1980</v>
      </c>
      <c r="J517" s="666" t="s">
        <v>1981</v>
      </c>
      <c r="K517" s="666" t="s">
        <v>1982</v>
      </c>
      <c r="L517" s="668">
        <v>241.99991503787098</v>
      </c>
      <c r="M517" s="668">
        <v>88</v>
      </c>
      <c r="N517" s="669">
        <v>21295.992523332647</v>
      </c>
    </row>
    <row r="518" spans="1:14" ht="14.4" customHeight="1" x14ac:dyDescent="0.3">
      <c r="A518" s="664" t="s">
        <v>527</v>
      </c>
      <c r="B518" s="665" t="s">
        <v>2566</v>
      </c>
      <c r="C518" s="666" t="s">
        <v>541</v>
      </c>
      <c r="D518" s="667" t="s">
        <v>2569</v>
      </c>
      <c r="E518" s="666" t="s">
        <v>547</v>
      </c>
      <c r="F518" s="667" t="s">
        <v>2571</v>
      </c>
      <c r="G518" s="666" t="s">
        <v>580</v>
      </c>
      <c r="H518" s="666" t="s">
        <v>1033</v>
      </c>
      <c r="I518" s="666" t="s">
        <v>1034</v>
      </c>
      <c r="J518" s="666" t="s">
        <v>1035</v>
      </c>
      <c r="K518" s="666" t="s">
        <v>1036</v>
      </c>
      <c r="L518" s="668">
        <v>102.48999999999997</v>
      </c>
      <c r="M518" s="668">
        <v>1</v>
      </c>
      <c r="N518" s="669">
        <v>102.48999999999997</v>
      </c>
    </row>
    <row r="519" spans="1:14" ht="14.4" customHeight="1" x14ac:dyDescent="0.3">
      <c r="A519" s="664" t="s">
        <v>527</v>
      </c>
      <c r="B519" s="665" t="s">
        <v>2566</v>
      </c>
      <c r="C519" s="666" t="s">
        <v>541</v>
      </c>
      <c r="D519" s="667" t="s">
        <v>2569</v>
      </c>
      <c r="E519" s="666" t="s">
        <v>547</v>
      </c>
      <c r="F519" s="667" t="s">
        <v>2571</v>
      </c>
      <c r="G519" s="666" t="s">
        <v>580</v>
      </c>
      <c r="H519" s="666" t="s">
        <v>1983</v>
      </c>
      <c r="I519" s="666" t="s">
        <v>1984</v>
      </c>
      <c r="J519" s="666" t="s">
        <v>1046</v>
      </c>
      <c r="K519" s="666" t="s">
        <v>1985</v>
      </c>
      <c r="L519" s="668">
        <v>73.289999999999978</v>
      </c>
      <c r="M519" s="668">
        <v>1</v>
      </c>
      <c r="N519" s="669">
        <v>73.289999999999978</v>
      </c>
    </row>
    <row r="520" spans="1:14" ht="14.4" customHeight="1" x14ac:dyDescent="0.3">
      <c r="A520" s="664" t="s">
        <v>527</v>
      </c>
      <c r="B520" s="665" t="s">
        <v>2566</v>
      </c>
      <c r="C520" s="666" t="s">
        <v>541</v>
      </c>
      <c r="D520" s="667" t="s">
        <v>2569</v>
      </c>
      <c r="E520" s="666" t="s">
        <v>547</v>
      </c>
      <c r="F520" s="667" t="s">
        <v>2571</v>
      </c>
      <c r="G520" s="666" t="s">
        <v>580</v>
      </c>
      <c r="H520" s="666" t="s">
        <v>1048</v>
      </c>
      <c r="I520" s="666" t="s">
        <v>1049</v>
      </c>
      <c r="J520" s="666" t="s">
        <v>684</v>
      </c>
      <c r="K520" s="666" t="s">
        <v>1050</v>
      </c>
      <c r="L520" s="668">
        <v>56.880109468987186</v>
      </c>
      <c r="M520" s="668">
        <v>105</v>
      </c>
      <c r="N520" s="669">
        <v>5972.4114942436545</v>
      </c>
    </row>
    <row r="521" spans="1:14" ht="14.4" customHeight="1" x14ac:dyDescent="0.3">
      <c r="A521" s="664" t="s">
        <v>527</v>
      </c>
      <c r="B521" s="665" t="s">
        <v>2566</v>
      </c>
      <c r="C521" s="666" t="s">
        <v>541</v>
      </c>
      <c r="D521" s="667" t="s">
        <v>2569</v>
      </c>
      <c r="E521" s="666" t="s">
        <v>547</v>
      </c>
      <c r="F521" s="667" t="s">
        <v>2571</v>
      </c>
      <c r="G521" s="666" t="s">
        <v>580</v>
      </c>
      <c r="H521" s="666" t="s">
        <v>1986</v>
      </c>
      <c r="I521" s="666" t="s">
        <v>1987</v>
      </c>
      <c r="J521" s="666" t="s">
        <v>815</v>
      </c>
      <c r="K521" s="666" t="s">
        <v>1988</v>
      </c>
      <c r="L521" s="668">
        <v>96.064762460227271</v>
      </c>
      <c r="M521" s="668">
        <v>13</v>
      </c>
      <c r="N521" s="669">
        <v>1248.8419119829546</v>
      </c>
    </row>
    <row r="522" spans="1:14" ht="14.4" customHeight="1" x14ac:dyDescent="0.3">
      <c r="A522" s="664" t="s">
        <v>527</v>
      </c>
      <c r="B522" s="665" t="s">
        <v>2566</v>
      </c>
      <c r="C522" s="666" t="s">
        <v>541</v>
      </c>
      <c r="D522" s="667" t="s">
        <v>2569</v>
      </c>
      <c r="E522" s="666" t="s">
        <v>547</v>
      </c>
      <c r="F522" s="667" t="s">
        <v>2571</v>
      </c>
      <c r="G522" s="666" t="s">
        <v>580</v>
      </c>
      <c r="H522" s="666" t="s">
        <v>1989</v>
      </c>
      <c r="I522" s="666" t="s">
        <v>1989</v>
      </c>
      <c r="J522" s="666" t="s">
        <v>1990</v>
      </c>
      <c r="K522" s="666" t="s">
        <v>1991</v>
      </c>
      <c r="L522" s="668">
        <v>75.569999999999993</v>
      </c>
      <c r="M522" s="668">
        <v>3</v>
      </c>
      <c r="N522" s="669">
        <v>226.70999999999998</v>
      </c>
    </row>
    <row r="523" spans="1:14" ht="14.4" customHeight="1" x14ac:dyDescent="0.3">
      <c r="A523" s="664" t="s">
        <v>527</v>
      </c>
      <c r="B523" s="665" t="s">
        <v>2566</v>
      </c>
      <c r="C523" s="666" t="s">
        <v>541</v>
      </c>
      <c r="D523" s="667" t="s">
        <v>2569</v>
      </c>
      <c r="E523" s="666" t="s">
        <v>547</v>
      </c>
      <c r="F523" s="667" t="s">
        <v>2571</v>
      </c>
      <c r="G523" s="666" t="s">
        <v>580</v>
      </c>
      <c r="H523" s="666" t="s">
        <v>1058</v>
      </c>
      <c r="I523" s="666" t="s">
        <v>1059</v>
      </c>
      <c r="J523" s="666" t="s">
        <v>1060</v>
      </c>
      <c r="K523" s="666" t="s">
        <v>1061</v>
      </c>
      <c r="L523" s="668">
        <v>3918.2099999999996</v>
      </c>
      <c r="M523" s="668">
        <v>45</v>
      </c>
      <c r="N523" s="669">
        <v>176319.44999999998</v>
      </c>
    </row>
    <row r="524" spans="1:14" ht="14.4" customHeight="1" x14ac:dyDescent="0.3">
      <c r="A524" s="664" t="s">
        <v>527</v>
      </c>
      <c r="B524" s="665" t="s">
        <v>2566</v>
      </c>
      <c r="C524" s="666" t="s">
        <v>541</v>
      </c>
      <c r="D524" s="667" t="s">
        <v>2569</v>
      </c>
      <c r="E524" s="666" t="s">
        <v>547</v>
      </c>
      <c r="F524" s="667" t="s">
        <v>2571</v>
      </c>
      <c r="G524" s="666" t="s">
        <v>580</v>
      </c>
      <c r="H524" s="666" t="s">
        <v>1992</v>
      </c>
      <c r="I524" s="666" t="s">
        <v>1993</v>
      </c>
      <c r="J524" s="666" t="s">
        <v>1994</v>
      </c>
      <c r="K524" s="666" t="s">
        <v>1995</v>
      </c>
      <c r="L524" s="668">
        <v>68.511739130434776</v>
      </c>
      <c r="M524" s="668">
        <v>23</v>
      </c>
      <c r="N524" s="669">
        <v>1575.77</v>
      </c>
    </row>
    <row r="525" spans="1:14" ht="14.4" customHeight="1" x14ac:dyDescent="0.3">
      <c r="A525" s="664" t="s">
        <v>527</v>
      </c>
      <c r="B525" s="665" t="s">
        <v>2566</v>
      </c>
      <c r="C525" s="666" t="s">
        <v>541</v>
      </c>
      <c r="D525" s="667" t="s">
        <v>2569</v>
      </c>
      <c r="E525" s="666" t="s">
        <v>547</v>
      </c>
      <c r="F525" s="667" t="s">
        <v>2571</v>
      </c>
      <c r="G525" s="666" t="s">
        <v>580</v>
      </c>
      <c r="H525" s="666" t="s">
        <v>1069</v>
      </c>
      <c r="I525" s="666" t="s">
        <v>1070</v>
      </c>
      <c r="J525" s="666" t="s">
        <v>1067</v>
      </c>
      <c r="K525" s="666" t="s">
        <v>1071</v>
      </c>
      <c r="L525" s="668">
        <v>74.890000000000029</v>
      </c>
      <c r="M525" s="668">
        <v>3</v>
      </c>
      <c r="N525" s="669">
        <v>224.67000000000007</v>
      </c>
    </row>
    <row r="526" spans="1:14" ht="14.4" customHeight="1" x14ac:dyDescent="0.3">
      <c r="A526" s="664" t="s">
        <v>527</v>
      </c>
      <c r="B526" s="665" t="s">
        <v>2566</v>
      </c>
      <c r="C526" s="666" t="s">
        <v>541</v>
      </c>
      <c r="D526" s="667" t="s">
        <v>2569</v>
      </c>
      <c r="E526" s="666" t="s">
        <v>547</v>
      </c>
      <c r="F526" s="667" t="s">
        <v>2571</v>
      </c>
      <c r="G526" s="666" t="s">
        <v>580</v>
      </c>
      <c r="H526" s="666" t="s">
        <v>1996</v>
      </c>
      <c r="I526" s="666" t="s">
        <v>1997</v>
      </c>
      <c r="J526" s="666" t="s">
        <v>1998</v>
      </c>
      <c r="K526" s="666" t="s">
        <v>1999</v>
      </c>
      <c r="L526" s="668">
        <v>25.980000000000008</v>
      </c>
      <c r="M526" s="668">
        <v>1</v>
      </c>
      <c r="N526" s="669">
        <v>25.980000000000008</v>
      </c>
    </row>
    <row r="527" spans="1:14" ht="14.4" customHeight="1" x14ac:dyDescent="0.3">
      <c r="A527" s="664" t="s">
        <v>527</v>
      </c>
      <c r="B527" s="665" t="s">
        <v>2566</v>
      </c>
      <c r="C527" s="666" t="s">
        <v>541</v>
      </c>
      <c r="D527" s="667" t="s">
        <v>2569</v>
      </c>
      <c r="E527" s="666" t="s">
        <v>547</v>
      </c>
      <c r="F527" s="667" t="s">
        <v>2571</v>
      </c>
      <c r="G527" s="666" t="s">
        <v>580</v>
      </c>
      <c r="H527" s="666" t="s">
        <v>2000</v>
      </c>
      <c r="I527" s="666" t="s">
        <v>925</v>
      </c>
      <c r="J527" s="666" t="s">
        <v>2001</v>
      </c>
      <c r="K527" s="666"/>
      <c r="L527" s="668">
        <v>30.88</v>
      </c>
      <c r="M527" s="668">
        <v>1</v>
      </c>
      <c r="N527" s="669">
        <v>30.88</v>
      </c>
    </row>
    <row r="528" spans="1:14" ht="14.4" customHeight="1" x14ac:dyDescent="0.3">
      <c r="A528" s="664" t="s">
        <v>527</v>
      </c>
      <c r="B528" s="665" t="s">
        <v>2566</v>
      </c>
      <c r="C528" s="666" t="s">
        <v>541</v>
      </c>
      <c r="D528" s="667" t="s">
        <v>2569</v>
      </c>
      <c r="E528" s="666" t="s">
        <v>547</v>
      </c>
      <c r="F528" s="667" t="s">
        <v>2571</v>
      </c>
      <c r="G528" s="666" t="s">
        <v>580</v>
      </c>
      <c r="H528" s="666" t="s">
        <v>2002</v>
      </c>
      <c r="I528" s="666" t="s">
        <v>2003</v>
      </c>
      <c r="J528" s="666" t="s">
        <v>2004</v>
      </c>
      <c r="K528" s="666" t="s">
        <v>2005</v>
      </c>
      <c r="L528" s="668">
        <v>180.15999999999997</v>
      </c>
      <c r="M528" s="668">
        <v>2</v>
      </c>
      <c r="N528" s="669">
        <v>360.31999999999994</v>
      </c>
    </row>
    <row r="529" spans="1:14" ht="14.4" customHeight="1" x14ac:dyDescent="0.3">
      <c r="A529" s="664" t="s">
        <v>527</v>
      </c>
      <c r="B529" s="665" t="s">
        <v>2566</v>
      </c>
      <c r="C529" s="666" t="s">
        <v>541</v>
      </c>
      <c r="D529" s="667" t="s">
        <v>2569</v>
      </c>
      <c r="E529" s="666" t="s">
        <v>547</v>
      </c>
      <c r="F529" s="667" t="s">
        <v>2571</v>
      </c>
      <c r="G529" s="666" t="s">
        <v>580</v>
      </c>
      <c r="H529" s="666" t="s">
        <v>1079</v>
      </c>
      <c r="I529" s="666" t="s">
        <v>1080</v>
      </c>
      <c r="J529" s="666" t="s">
        <v>1081</v>
      </c>
      <c r="K529" s="666" t="s">
        <v>1082</v>
      </c>
      <c r="L529" s="668">
        <v>47.645891803787464</v>
      </c>
      <c r="M529" s="668">
        <v>286</v>
      </c>
      <c r="N529" s="669">
        <v>13626.725055883215</v>
      </c>
    </row>
    <row r="530" spans="1:14" ht="14.4" customHeight="1" x14ac:dyDescent="0.3">
      <c r="A530" s="664" t="s">
        <v>527</v>
      </c>
      <c r="B530" s="665" t="s">
        <v>2566</v>
      </c>
      <c r="C530" s="666" t="s">
        <v>541</v>
      </c>
      <c r="D530" s="667" t="s">
        <v>2569</v>
      </c>
      <c r="E530" s="666" t="s">
        <v>547</v>
      </c>
      <c r="F530" s="667" t="s">
        <v>2571</v>
      </c>
      <c r="G530" s="666" t="s">
        <v>580</v>
      </c>
      <c r="H530" s="666" t="s">
        <v>2006</v>
      </c>
      <c r="I530" s="666" t="s">
        <v>2007</v>
      </c>
      <c r="J530" s="666" t="s">
        <v>2008</v>
      </c>
      <c r="K530" s="666" t="s">
        <v>2009</v>
      </c>
      <c r="L530" s="668">
        <v>48.13000000000001</v>
      </c>
      <c r="M530" s="668">
        <v>1</v>
      </c>
      <c r="N530" s="669">
        <v>48.13000000000001</v>
      </c>
    </row>
    <row r="531" spans="1:14" ht="14.4" customHeight="1" x14ac:dyDescent="0.3">
      <c r="A531" s="664" t="s">
        <v>527</v>
      </c>
      <c r="B531" s="665" t="s">
        <v>2566</v>
      </c>
      <c r="C531" s="666" t="s">
        <v>541</v>
      </c>
      <c r="D531" s="667" t="s">
        <v>2569</v>
      </c>
      <c r="E531" s="666" t="s">
        <v>547</v>
      </c>
      <c r="F531" s="667" t="s">
        <v>2571</v>
      </c>
      <c r="G531" s="666" t="s">
        <v>580</v>
      </c>
      <c r="H531" s="666" t="s">
        <v>1083</v>
      </c>
      <c r="I531" s="666" t="s">
        <v>1084</v>
      </c>
      <c r="J531" s="666" t="s">
        <v>610</v>
      </c>
      <c r="K531" s="666" t="s">
        <v>1085</v>
      </c>
      <c r="L531" s="668">
        <v>69.632151792496174</v>
      </c>
      <c r="M531" s="668">
        <v>28</v>
      </c>
      <c r="N531" s="669">
        <v>1949.7002501898928</v>
      </c>
    </row>
    <row r="532" spans="1:14" ht="14.4" customHeight="1" x14ac:dyDescent="0.3">
      <c r="A532" s="664" t="s">
        <v>527</v>
      </c>
      <c r="B532" s="665" t="s">
        <v>2566</v>
      </c>
      <c r="C532" s="666" t="s">
        <v>541</v>
      </c>
      <c r="D532" s="667" t="s">
        <v>2569</v>
      </c>
      <c r="E532" s="666" t="s">
        <v>547</v>
      </c>
      <c r="F532" s="667" t="s">
        <v>2571</v>
      </c>
      <c r="G532" s="666" t="s">
        <v>580</v>
      </c>
      <c r="H532" s="666" t="s">
        <v>2010</v>
      </c>
      <c r="I532" s="666" t="s">
        <v>2011</v>
      </c>
      <c r="J532" s="666" t="s">
        <v>652</v>
      </c>
      <c r="K532" s="666" t="s">
        <v>2012</v>
      </c>
      <c r="L532" s="668">
        <v>154.03000000000003</v>
      </c>
      <c r="M532" s="668">
        <v>3</v>
      </c>
      <c r="N532" s="669">
        <v>462.09000000000009</v>
      </c>
    </row>
    <row r="533" spans="1:14" ht="14.4" customHeight="1" x14ac:dyDescent="0.3">
      <c r="A533" s="664" t="s">
        <v>527</v>
      </c>
      <c r="B533" s="665" t="s">
        <v>2566</v>
      </c>
      <c r="C533" s="666" t="s">
        <v>541</v>
      </c>
      <c r="D533" s="667" t="s">
        <v>2569</v>
      </c>
      <c r="E533" s="666" t="s">
        <v>547</v>
      </c>
      <c r="F533" s="667" t="s">
        <v>2571</v>
      </c>
      <c r="G533" s="666" t="s">
        <v>580</v>
      </c>
      <c r="H533" s="666" t="s">
        <v>1086</v>
      </c>
      <c r="I533" s="666" t="s">
        <v>1087</v>
      </c>
      <c r="J533" s="666" t="s">
        <v>1088</v>
      </c>
      <c r="K533" s="666" t="s">
        <v>1089</v>
      </c>
      <c r="L533" s="668">
        <v>51.929792458901041</v>
      </c>
      <c r="M533" s="668">
        <v>1</v>
      </c>
      <c r="N533" s="669">
        <v>51.929792458901041</v>
      </c>
    </row>
    <row r="534" spans="1:14" ht="14.4" customHeight="1" x14ac:dyDescent="0.3">
      <c r="A534" s="664" t="s">
        <v>527</v>
      </c>
      <c r="B534" s="665" t="s">
        <v>2566</v>
      </c>
      <c r="C534" s="666" t="s">
        <v>541</v>
      </c>
      <c r="D534" s="667" t="s">
        <v>2569</v>
      </c>
      <c r="E534" s="666" t="s">
        <v>547</v>
      </c>
      <c r="F534" s="667" t="s">
        <v>2571</v>
      </c>
      <c r="G534" s="666" t="s">
        <v>580</v>
      </c>
      <c r="H534" s="666" t="s">
        <v>1090</v>
      </c>
      <c r="I534" s="666" t="s">
        <v>1090</v>
      </c>
      <c r="J534" s="666" t="s">
        <v>1091</v>
      </c>
      <c r="K534" s="666" t="s">
        <v>586</v>
      </c>
      <c r="L534" s="668">
        <v>288.52999999999997</v>
      </c>
      <c r="M534" s="668">
        <v>2</v>
      </c>
      <c r="N534" s="669">
        <v>577.05999999999995</v>
      </c>
    </row>
    <row r="535" spans="1:14" ht="14.4" customHeight="1" x14ac:dyDescent="0.3">
      <c r="A535" s="664" t="s">
        <v>527</v>
      </c>
      <c r="B535" s="665" t="s">
        <v>2566</v>
      </c>
      <c r="C535" s="666" t="s">
        <v>541</v>
      </c>
      <c r="D535" s="667" t="s">
        <v>2569</v>
      </c>
      <c r="E535" s="666" t="s">
        <v>547</v>
      </c>
      <c r="F535" s="667" t="s">
        <v>2571</v>
      </c>
      <c r="G535" s="666" t="s">
        <v>580</v>
      </c>
      <c r="H535" s="666" t="s">
        <v>2013</v>
      </c>
      <c r="I535" s="666" t="s">
        <v>2014</v>
      </c>
      <c r="J535" s="666" t="s">
        <v>2015</v>
      </c>
      <c r="K535" s="666" t="s">
        <v>607</v>
      </c>
      <c r="L535" s="668">
        <v>71.009999999999977</v>
      </c>
      <c r="M535" s="668">
        <v>5</v>
      </c>
      <c r="N535" s="669">
        <v>355.0499999999999</v>
      </c>
    </row>
    <row r="536" spans="1:14" ht="14.4" customHeight="1" x14ac:dyDescent="0.3">
      <c r="A536" s="664" t="s">
        <v>527</v>
      </c>
      <c r="B536" s="665" t="s">
        <v>2566</v>
      </c>
      <c r="C536" s="666" t="s">
        <v>541</v>
      </c>
      <c r="D536" s="667" t="s">
        <v>2569</v>
      </c>
      <c r="E536" s="666" t="s">
        <v>547</v>
      </c>
      <c r="F536" s="667" t="s">
        <v>2571</v>
      </c>
      <c r="G536" s="666" t="s">
        <v>580</v>
      </c>
      <c r="H536" s="666" t="s">
        <v>2016</v>
      </c>
      <c r="I536" s="666" t="s">
        <v>2017</v>
      </c>
      <c r="J536" s="666" t="s">
        <v>2018</v>
      </c>
      <c r="K536" s="666" t="s">
        <v>2019</v>
      </c>
      <c r="L536" s="668">
        <v>44.229999498321952</v>
      </c>
      <c r="M536" s="668">
        <v>2</v>
      </c>
      <c r="N536" s="669">
        <v>88.459998996643904</v>
      </c>
    </row>
    <row r="537" spans="1:14" ht="14.4" customHeight="1" x14ac:dyDescent="0.3">
      <c r="A537" s="664" t="s">
        <v>527</v>
      </c>
      <c r="B537" s="665" t="s">
        <v>2566</v>
      </c>
      <c r="C537" s="666" t="s">
        <v>541</v>
      </c>
      <c r="D537" s="667" t="s">
        <v>2569</v>
      </c>
      <c r="E537" s="666" t="s">
        <v>547</v>
      </c>
      <c r="F537" s="667" t="s">
        <v>2571</v>
      </c>
      <c r="G537" s="666" t="s">
        <v>580</v>
      </c>
      <c r="H537" s="666" t="s">
        <v>2020</v>
      </c>
      <c r="I537" s="666" t="s">
        <v>2021</v>
      </c>
      <c r="J537" s="666" t="s">
        <v>2022</v>
      </c>
      <c r="K537" s="666" t="s">
        <v>2023</v>
      </c>
      <c r="L537" s="668">
        <v>152.26</v>
      </c>
      <c r="M537" s="668">
        <v>1</v>
      </c>
      <c r="N537" s="669">
        <v>152.26</v>
      </c>
    </row>
    <row r="538" spans="1:14" ht="14.4" customHeight="1" x14ac:dyDescent="0.3">
      <c r="A538" s="664" t="s">
        <v>527</v>
      </c>
      <c r="B538" s="665" t="s">
        <v>2566</v>
      </c>
      <c r="C538" s="666" t="s">
        <v>541</v>
      </c>
      <c r="D538" s="667" t="s">
        <v>2569</v>
      </c>
      <c r="E538" s="666" t="s">
        <v>547</v>
      </c>
      <c r="F538" s="667" t="s">
        <v>2571</v>
      </c>
      <c r="G538" s="666" t="s">
        <v>580</v>
      </c>
      <c r="H538" s="666" t="s">
        <v>2024</v>
      </c>
      <c r="I538" s="666" t="s">
        <v>2025</v>
      </c>
      <c r="J538" s="666" t="s">
        <v>2026</v>
      </c>
      <c r="K538" s="666" t="s">
        <v>2027</v>
      </c>
      <c r="L538" s="668">
        <v>945.92555555555555</v>
      </c>
      <c r="M538" s="668">
        <v>9</v>
      </c>
      <c r="N538" s="669">
        <v>8513.33</v>
      </c>
    </row>
    <row r="539" spans="1:14" ht="14.4" customHeight="1" x14ac:dyDescent="0.3">
      <c r="A539" s="664" t="s">
        <v>527</v>
      </c>
      <c r="B539" s="665" t="s">
        <v>2566</v>
      </c>
      <c r="C539" s="666" t="s">
        <v>541</v>
      </c>
      <c r="D539" s="667" t="s">
        <v>2569</v>
      </c>
      <c r="E539" s="666" t="s">
        <v>547</v>
      </c>
      <c r="F539" s="667" t="s">
        <v>2571</v>
      </c>
      <c r="G539" s="666" t="s">
        <v>580</v>
      </c>
      <c r="H539" s="666" t="s">
        <v>2028</v>
      </c>
      <c r="I539" s="666" t="s">
        <v>2029</v>
      </c>
      <c r="J539" s="666" t="s">
        <v>2030</v>
      </c>
      <c r="K539" s="666" t="s">
        <v>2031</v>
      </c>
      <c r="L539" s="668">
        <v>21.88</v>
      </c>
      <c r="M539" s="668">
        <v>131.99999999999997</v>
      </c>
      <c r="N539" s="669">
        <v>2888.1599999999994</v>
      </c>
    </row>
    <row r="540" spans="1:14" ht="14.4" customHeight="1" x14ac:dyDescent="0.3">
      <c r="A540" s="664" t="s">
        <v>527</v>
      </c>
      <c r="B540" s="665" t="s">
        <v>2566</v>
      </c>
      <c r="C540" s="666" t="s">
        <v>541</v>
      </c>
      <c r="D540" s="667" t="s">
        <v>2569</v>
      </c>
      <c r="E540" s="666" t="s">
        <v>547</v>
      </c>
      <c r="F540" s="667" t="s">
        <v>2571</v>
      </c>
      <c r="G540" s="666" t="s">
        <v>580</v>
      </c>
      <c r="H540" s="666" t="s">
        <v>1095</v>
      </c>
      <c r="I540" s="666" t="s">
        <v>1096</v>
      </c>
      <c r="J540" s="666" t="s">
        <v>1097</v>
      </c>
      <c r="K540" s="666" t="s">
        <v>1098</v>
      </c>
      <c r="L540" s="668">
        <v>1037.7499999999998</v>
      </c>
      <c r="M540" s="668">
        <v>9</v>
      </c>
      <c r="N540" s="669">
        <v>9339.7499999999982</v>
      </c>
    </row>
    <row r="541" spans="1:14" ht="14.4" customHeight="1" x14ac:dyDescent="0.3">
      <c r="A541" s="664" t="s">
        <v>527</v>
      </c>
      <c r="B541" s="665" t="s">
        <v>2566</v>
      </c>
      <c r="C541" s="666" t="s">
        <v>541</v>
      </c>
      <c r="D541" s="667" t="s">
        <v>2569</v>
      </c>
      <c r="E541" s="666" t="s">
        <v>547</v>
      </c>
      <c r="F541" s="667" t="s">
        <v>2571</v>
      </c>
      <c r="G541" s="666" t="s">
        <v>580</v>
      </c>
      <c r="H541" s="666" t="s">
        <v>2032</v>
      </c>
      <c r="I541" s="666" t="s">
        <v>2033</v>
      </c>
      <c r="J541" s="666" t="s">
        <v>2034</v>
      </c>
      <c r="K541" s="666" t="s">
        <v>2035</v>
      </c>
      <c r="L541" s="668">
        <v>85.749994907796435</v>
      </c>
      <c r="M541" s="668">
        <v>260</v>
      </c>
      <c r="N541" s="669">
        <v>22294.998676027073</v>
      </c>
    </row>
    <row r="542" spans="1:14" ht="14.4" customHeight="1" x14ac:dyDescent="0.3">
      <c r="A542" s="664" t="s">
        <v>527</v>
      </c>
      <c r="B542" s="665" t="s">
        <v>2566</v>
      </c>
      <c r="C542" s="666" t="s">
        <v>541</v>
      </c>
      <c r="D542" s="667" t="s">
        <v>2569</v>
      </c>
      <c r="E542" s="666" t="s">
        <v>547</v>
      </c>
      <c r="F542" s="667" t="s">
        <v>2571</v>
      </c>
      <c r="G542" s="666" t="s">
        <v>580</v>
      </c>
      <c r="H542" s="666" t="s">
        <v>2036</v>
      </c>
      <c r="I542" s="666" t="s">
        <v>925</v>
      </c>
      <c r="J542" s="666" t="s">
        <v>2037</v>
      </c>
      <c r="K542" s="666"/>
      <c r="L542" s="668">
        <v>73.599969380535583</v>
      </c>
      <c r="M542" s="668">
        <v>2</v>
      </c>
      <c r="N542" s="669">
        <v>147.19993876107117</v>
      </c>
    </row>
    <row r="543" spans="1:14" ht="14.4" customHeight="1" x14ac:dyDescent="0.3">
      <c r="A543" s="664" t="s">
        <v>527</v>
      </c>
      <c r="B543" s="665" t="s">
        <v>2566</v>
      </c>
      <c r="C543" s="666" t="s">
        <v>541</v>
      </c>
      <c r="D543" s="667" t="s">
        <v>2569</v>
      </c>
      <c r="E543" s="666" t="s">
        <v>547</v>
      </c>
      <c r="F543" s="667" t="s">
        <v>2571</v>
      </c>
      <c r="G543" s="666" t="s">
        <v>580</v>
      </c>
      <c r="H543" s="666" t="s">
        <v>2038</v>
      </c>
      <c r="I543" s="666" t="s">
        <v>925</v>
      </c>
      <c r="J543" s="666" t="s">
        <v>2039</v>
      </c>
      <c r="K543" s="666"/>
      <c r="L543" s="668">
        <v>110.66002902522165</v>
      </c>
      <c r="M543" s="668">
        <v>3</v>
      </c>
      <c r="N543" s="669">
        <v>331.98008707566493</v>
      </c>
    </row>
    <row r="544" spans="1:14" ht="14.4" customHeight="1" x14ac:dyDescent="0.3">
      <c r="A544" s="664" t="s">
        <v>527</v>
      </c>
      <c r="B544" s="665" t="s">
        <v>2566</v>
      </c>
      <c r="C544" s="666" t="s">
        <v>541</v>
      </c>
      <c r="D544" s="667" t="s">
        <v>2569</v>
      </c>
      <c r="E544" s="666" t="s">
        <v>547</v>
      </c>
      <c r="F544" s="667" t="s">
        <v>2571</v>
      </c>
      <c r="G544" s="666" t="s">
        <v>580</v>
      </c>
      <c r="H544" s="666" t="s">
        <v>2040</v>
      </c>
      <c r="I544" s="666" t="s">
        <v>2041</v>
      </c>
      <c r="J544" s="666" t="s">
        <v>2042</v>
      </c>
      <c r="K544" s="666" t="s">
        <v>1024</v>
      </c>
      <c r="L544" s="668">
        <v>57.94</v>
      </c>
      <c r="M544" s="668">
        <v>1</v>
      </c>
      <c r="N544" s="669">
        <v>57.94</v>
      </c>
    </row>
    <row r="545" spans="1:14" ht="14.4" customHeight="1" x14ac:dyDescent="0.3">
      <c r="A545" s="664" t="s">
        <v>527</v>
      </c>
      <c r="B545" s="665" t="s">
        <v>2566</v>
      </c>
      <c r="C545" s="666" t="s">
        <v>541</v>
      </c>
      <c r="D545" s="667" t="s">
        <v>2569</v>
      </c>
      <c r="E545" s="666" t="s">
        <v>547</v>
      </c>
      <c r="F545" s="667" t="s">
        <v>2571</v>
      </c>
      <c r="G545" s="666" t="s">
        <v>580</v>
      </c>
      <c r="H545" s="666" t="s">
        <v>2043</v>
      </c>
      <c r="I545" s="666" t="s">
        <v>2044</v>
      </c>
      <c r="J545" s="666" t="s">
        <v>2045</v>
      </c>
      <c r="K545" s="666" t="s">
        <v>2046</v>
      </c>
      <c r="L545" s="668">
        <v>186.35</v>
      </c>
      <c r="M545" s="668">
        <v>10</v>
      </c>
      <c r="N545" s="669">
        <v>1863.5</v>
      </c>
    </row>
    <row r="546" spans="1:14" ht="14.4" customHeight="1" x14ac:dyDescent="0.3">
      <c r="A546" s="664" t="s">
        <v>527</v>
      </c>
      <c r="B546" s="665" t="s">
        <v>2566</v>
      </c>
      <c r="C546" s="666" t="s">
        <v>541</v>
      </c>
      <c r="D546" s="667" t="s">
        <v>2569</v>
      </c>
      <c r="E546" s="666" t="s">
        <v>547</v>
      </c>
      <c r="F546" s="667" t="s">
        <v>2571</v>
      </c>
      <c r="G546" s="666" t="s">
        <v>580</v>
      </c>
      <c r="H546" s="666" t="s">
        <v>1111</v>
      </c>
      <c r="I546" s="666" t="s">
        <v>1112</v>
      </c>
      <c r="J546" s="666" t="s">
        <v>1113</v>
      </c>
      <c r="K546" s="666" t="s">
        <v>1114</v>
      </c>
      <c r="L546" s="668">
        <v>98.251538461538445</v>
      </c>
      <c r="M546" s="668">
        <v>13</v>
      </c>
      <c r="N546" s="669">
        <v>1277.2699999999998</v>
      </c>
    </row>
    <row r="547" spans="1:14" ht="14.4" customHeight="1" x14ac:dyDescent="0.3">
      <c r="A547" s="664" t="s">
        <v>527</v>
      </c>
      <c r="B547" s="665" t="s">
        <v>2566</v>
      </c>
      <c r="C547" s="666" t="s">
        <v>541</v>
      </c>
      <c r="D547" s="667" t="s">
        <v>2569</v>
      </c>
      <c r="E547" s="666" t="s">
        <v>547</v>
      </c>
      <c r="F547" s="667" t="s">
        <v>2571</v>
      </c>
      <c r="G547" s="666" t="s">
        <v>580</v>
      </c>
      <c r="H547" s="666" t="s">
        <v>2047</v>
      </c>
      <c r="I547" s="666" t="s">
        <v>2048</v>
      </c>
      <c r="J547" s="666" t="s">
        <v>2049</v>
      </c>
      <c r="K547" s="666" t="s">
        <v>2050</v>
      </c>
      <c r="L547" s="668">
        <v>52.590000000000025</v>
      </c>
      <c r="M547" s="668">
        <v>1</v>
      </c>
      <c r="N547" s="669">
        <v>52.590000000000025</v>
      </c>
    </row>
    <row r="548" spans="1:14" ht="14.4" customHeight="1" x14ac:dyDescent="0.3">
      <c r="A548" s="664" t="s">
        <v>527</v>
      </c>
      <c r="B548" s="665" t="s">
        <v>2566</v>
      </c>
      <c r="C548" s="666" t="s">
        <v>541</v>
      </c>
      <c r="D548" s="667" t="s">
        <v>2569</v>
      </c>
      <c r="E548" s="666" t="s">
        <v>547</v>
      </c>
      <c r="F548" s="667" t="s">
        <v>2571</v>
      </c>
      <c r="G548" s="666" t="s">
        <v>580</v>
      </c>
      <c r="H548" s="666" t="s">
        <v>1127</v>
      </c>
      <c r="I548" s="666" t="s">
        <v>1128</v>
      </c>
      <c r="J548" s="666" t="s">
        <v>1129</v>
      </c>
      <c r="K548" s="666" t="s">
        <v>1130</v>
      </c>
      <c r="L548" s="668">
        <v>151.27000000000004</v>
      </c>
      <c r="M548" s="668">
        <v>1</v>
      </c>
      <c r="N548" s="669">
        <v>151.27000000000004</v>
      </c>
    </row>
    <row r="549" spans="1:14" ht="14.4" customHeight="1" x14ac:dyDescent="0.3">
      <c r="A549" s="664" t="s">
        <v>527</v>
      </c>
      <c r="B549" s="665" t="s">
        <v>2566</v>
      </c>
      <c r="C549" s="666" t="s">
        <v>541</v>
      </c>
      <c r="D549" s="667" t="s">
        <v>2569</v>
      </c>
      <c r="E549" s="666" t="s">
        <v>547</v>
      </c>
      <c r="F549" s="667" t="s">
        <v>2571</v>
      </c>
      <c r="G549" s="666" t="s">
        <v>580</v>
      </c>
      <c r="H549" s="666" t="s">
        <v>2051</v>
      </c>
      <c r="I549" s="666" t="s">
        <v>2052</v>
      </c>
      <c r="J549" s="666" t="s">
        <v>2053</v>
      </c>
      <c r="K549" s="666" t="s">
        <v>2054</v>
      </c>
      <c r="L549" s="668">
        <v>132.11307692307693</v>
      </c>
      <c r="M549" s="668">
        <v>13</v>
      </c>
      <c r="N549" s="669">
        <v>1717.4700000000003</v>
      </c>
    </row>
    <row r="550" spans="1:14" ht="14.4" customHeight="1" x14ac:dyDescent="0.3">
      <c r="A550" s="664" t="s">
        <v>527</v>
      </c>
      <c r="B550" s="665" t="s">
        <v>2566</v>
      </c>
      <c r="C550" s="666" t="s">
        <v>541</v>
      </c>
      <c r="D550" s="667" t="s">
        <v>2569</v>
      </c>
      <c r="E550" s="666" t="s">
        <v>547</v>
      </c>
      <c r="F550" s="667" t="s">
        <v>2571</v>
      </c>
      <c r="G550" s="666" t="s">
        <v>580</v>
      </c>
      <c r="H550" s="666" t="s">
        <v>2055</v>
      </c>
      <c r="I550" s="666" t="s">
        <v>2056</v>
      </c>
      <c r="J550" s="666" t="s">
        <v>2057</v>
      </c>
      <c r="K550" s="666" t="s">
        <v>2058</v>
      </c>
      <c r="L550" s="668">
        <v>47.77</v>
      </c>
      <c r="M550" s="668">
        <v>20</v>
      </c>
      <c r="N550" s="669">
        <v>955.40000000000009</v>
      </c>
    </row>
    <row r="551" spans="1:14" ht="14.4" customHeight="1" x14ac:dyDescent="0.3">
      <c r="A551" s="664" t="s">
        <v>527</v>
      </c>
      <c r="B551" s="665" t="s">
        <v>2566</v>
      </c>
      <c r="C551" s="666" t="s">
        <v>541</v>
      </c>
      <c r="D551" s="667" t="s">
        <v>2569</v>
      </c>
      <c r="E551" s="666" t="s">
        <v>547</v>
      </c>
      <c r="F551" s="667" t="s">
        <v>2571</v>
      </c>
      <c r="G551" s="666" t="s">
        <v>580</v>
      </c>
      <c r="H551" s="666" t="s">
        <v>1135</v>
      </c>
      <c r="I551" s="666" t="s">
        <v>1136</v>
      </c>
      <c r="J551" s="666" t="s">
        <v>1137</v>
      </c>
      <c r="K551" s="666" t="s">
        <v>1138</v>
      </c>
      <c r="L551" s="668">
        <v>46.2</v>
      </c>
      <c r="M551" s="668">
        <v>5</v>
      </c>
      <c r="N551" s="669">
        <v>231</v>
      </c>
    </row>
    <row r="552" spans="1:14" ht="14.4" customHeight="1" x14ac:dyDescent="0.3">
      <c r="A552" s="664" t="s">
        <v>527</v>
      </c>
      <c r="B552" s="665" t="s">
        <v>2566</v>
      </c>
      <c r="C552" s="666" t="s">
        <v>541</v>
      </c>
      <c r="D552" s="667" t="s">
        <v>2569</v>
      </c>
      <c r="E552" s="666" t="s">
        <v>547</v>
      </c>
      <c r="F552" s="667" t="s">
        <v>2571</v>
      </c>
      <c r="G552" s="666" t="s">
        <v>580</v>
      </c>
      <c r="H552" s="666" t="s">
        <v>1142</v>
      </c>
      <c r="I552" s="666" t="s">
        <v>1143</v>
      </c>
      <c r="J552" s="666" t="s">
        <v>862</v>
      </c>
      <c r="K552" s="666" t="s">
        <v>1144</v>
      </c>
      <c r="L552" s="668">
        <v>105.80999999999999</v>
      </c>
      <c r="M552" s="668">
        <v>60</v>
      </c>
      <c r="N552" s="669">
        <v>6348.5999999999995</v>
      </c>
    </row>
    <row r="553" spans="1:14" ht="14.4" customHeight="1" x14ac:dyDescent="0.3">
      <c r="A553" s="664" t="s">
        <v>527</v>
      </c>
      <c r="B553" s="665" t="s">
        <v>2566</v>
      </c>
      <c r="C553" s="666" t="s">
        <v>541</v>
      </c>
      <c r="D553" s="667" t="s">
        <v>2569</v>
      </c>
      <c r="E553" s="666" t="s">
        <v>547</v>
      </c>
      <c r="F553" s="667" t="s">
        <v>2571</v>
      </c>
      <c r="G553" s="666" t="s">
        <v>580</v>
      </c>
      <c r="H553" s="666" t="s">
        <v>1145</v>
      </c>
      <c r="I553" s="666" t="s">
        <v>1146</v>
      </c>
      <c r="J553" s="666" t="s">
        <v>1147</v>
      </c>
      <c r="K553" s="666" t="s">
        <v>1148</v>
      </c>
      <c r="L553" s="668">
        <v>40.560000000000009</v>
      </c>
      <c r="M553" s="668">
        <v>5</v>
      </c>
      <c r="N553" s="669">
        <v>202.80000000000004</v>
      </c>
    </row>
    <row r="554" spans="1:14" ht="14.4" customHeight="1" x14ac:dyDescent="0.3">
      <c r="A554" s="664" t="s">
        <v>527</v>
      </c>
      <c r="B554" s="665" t="s">
        <v>2566</v>
      </c>
      <c r="C554" s="666" t="s">
        <v>541</v>
      </c>
      <c r="D554" s="667" t="s">
        <v>2569</v>
      </c>
      <c r="E554" s="666" t="s">
        <v>547</v>
      </c>
      <c r="F554" s="667" t="s">
        <v>2571</v>
      </c>
      <c r="G554" s="666" t="s">
        <v>580</v>
      </c>
      <c r="H554" s="666" t="s">
        <v>1149</v>
      </c>
      <c r="I554" s="666" t="s">
        <v>925</v>
      </c>
      <c r="J554" s="666" t="s">
        <v>1150</v>
      </c>
      <c r="K554" s="666"/>
      <c r="L554" s="668">
        <v>147.5</v>
      </c>
      <c r="M554" s="668">
        <v>7</v>
      </c>
      <c r="N554" s="669">
        <v>1032.5</v>
      </c>
    </row>
    <row r="555" spans="1:14" ht="14.4" customHeight="1" x14ac:dyDescent="0.3">
      <c r="A555" s="664" t="s">
        <v>527</v>
      </c>
      <c r="B555" s="665" t="s">
        <v>2566</v>
      </c>
      <c r="C555" s="666" t="s">
        <v>541</v>
      </c>
      <c r="D555" s="667" t="s">
        <v>2569</v>
      </c>
      <c r="E555" s="666" t="s">
        <v>547</v>
      </c>
      <c r="F555" s="667" t="s">
        <v>2571</v>
      </c>
      <c r="G555" s="666" t="s">
        <v>580</v>
      </c>
      <c r="H555" s="666" t="s">
        <v>2059</v>
      </c>
      <c r="I555" s="666" t="s">
        <v>925</v>
      </c>
      <c r="J555" s="666" t="s">
        <v>2060</v>
      </c>
      <c r="K555" s="666"/>
      <c r="L555" s="668">
        <v>53.869999999999983</v>
      </c>
      <c r="M555" s="668">
        <v>3</v>
      </c>
      <c r="N555" s="669">
        <v>161.60999999999996</v>
      </c>
    </row>
    <row r="556" spans="1:14" ht="14.4" customHeight="1" x14ac:dyDescent="0.3">
      <c r="A556" s="664" t="s">
        <v>527</v>
      </c>
      <c r="B556" s="665" t="s">
        <v>2566</v>
      </c>
      <c r="C556" s="666" t="s">
        <v>541</v>
      </c>
      <c r="D556" s="667" t="s">
        <v>2569</v>
      </c>
      <c r="E556" s="666" t="s">
        <v>547</v>
      </c>
      <c r="F556" s="667" t="s">
        <v>2571</v>
      </c>
      <c r="G556" s="666" t="s">
        <v>580</v>
      </c>
      <c r="H556" s="666" t="s">
        <v>2061</v>
      </c>
      <c r="I556" s="666" t="s">
        <v>2062</v>
      </c>
      <c r="J556" s="666" t="s">
        <v>2063</v>
      </c>
      <c r="K556" s="666"/>
      <c r="L556" s="668">
        <v>219.54989624358777</v>
      </c>
      <c r="M556" s="668">
        <v>5</v>
      </c>
      <c r="N556" s="669">
        <v>1097.7494812179389</v>
      </c>
    </row>
    <row r="557" spans="1:14" ht="14.4" customHeight="1" x14ac:dyDescent="0.3">
      <c r="A557" s="664" t="s">
        <v>527</v>
      </c>
      <c r="B557" s="665" t="s">
        <v>2566</v>
      </c>
      <c r="C557" s="666" t="s">
        <v>541</v>
      </c>
      <c r="D557" s="667" t="s">
        <v>2569</v>
      </c>
      <c r="E557" s="666" t="s">
        <v>547</v>
      </c>
      <c r="F557" s="667" t="s">
        <v>2571</v>
      </c>
      <c r="G557" s="666" t="s">
        <v>580</v>
      </c>
      <c r="H557" s="666" t="s">
        <v>1151</v>
      </c>
      <c r="I557" s="666" t="s">
        <v>1152</v>
      </c>
      <c r="J557" s="666" t="s">
        <v>1153</v>
      </c>
      <c r="K557" s="666" t="s">
        <v>1154</v>
      </c>
      <c r="L557" s="668">
        <v>112.25506692581476</v>
      </c>
      <c r="M557" s="668">
        <v>80</v>
      </c>
      <c r="N557" s="669">
        <v>8980.4053540651803</v>
      </c>
    </row>
    <row r="558" spans="1:14" ht="14.4" customHeight="1" x14ac:dyDescent="0.3">
      <c r="A558" s="664" t="s">
        <v>527</v>
      </c>
      <c r="B558" s="665" t="s">
        <v>2566</v>
      </c>
      <c r="C558" s="666" t="s">
        <v>541</v>
      </c>
      <c r="D558" s="667" t="s">
        <v>2569</v>
      </c>
      <c r="E558" s="666" t="s">
        <v>547</v>
      </c>
      <c r="F558" s="667" t="s">
        <v>2571</v>
      </c>
      <c r="G558" s="666" t="s">
        <v>580</v>
      </c>
      <c r="H558" s="666" t="s">
        <v>1155</v>
      </c>
      <c r="I558" s="666" t="s">
        <v>1156</v>
      </c>
      <c r="J558" s="666" t="s">
        <v>1157</v>
      </c>
      <c r="K558" s="666" t="s">
        <v>1158</v>
      </c>
      <c r="L558" s="668">
        <v>105.03</v>
      </c>
      <c r="M558" s="668">
        <v>5</v>
      </c>
      <c r="N558" s="669">
        <v>525.15</v>
      </c>
    </row>
    <row r="559" spans="1:14" ht="14.4" customHeight="1" x14ac:dyDescent="0.3">
      <c r="A559" s="664" t="s">
        <v>527</v>
      </c>
      <c r="B559" s="665" t="s">
        <v>2566</v>
      </c>
      <c r="C559" s="666" t="s">
        <v>541</v>
      </c>
      <c r="D559" s="667" t="s">
        <v>2569</v>
      </c>
      <c r="E559" s="666" t="s">
        <v>547</v>
      </c>
      <c r="F559" s="667" t="s">
        <v>2571</v>
      </c>
      <c r="G559" s="666" t="s">
        <v>580</v>
      </c>
      <c r="H559" s="666" t="s">
        <v>2064</v>
      </c>
      <c r="I559" s="666" t="s">
        <v>2065</v>
      </c>
      <c r="J559" s="666" t="s">
        <v>2066</v>
      </c>
      <c r="K559" s="666" t="s">
        <v>2067</v>
      </c>
      <c r="L559" s="668">
        <v>536.24100117165983</v>
      </c>
      <c r="M559" s="668">
        <v>10</v>
      </c>
      <c r="N559" s="669">
        <v>5362.4100117165981</v>
      </c>
    </row>
    <row r="560" spans="1:14" ht="14.4" customHeight="1" x14ac:dyDescent="0.3">
      <c r="A560" s="664" t="s">
        <v>527</v>
      </c>
      <c r="B560" s="665" t="s">
        <v>2566</v>
      </c>
      <c r="C560" s="666" t="s">
        <v>541</v>
      </c>
      <c r="D560" s="667" t="s">
        <v>2569</v>
      </c>
      <c r="E560" s="666" t="s">
        <v>547</v>
      </c>
      <c r="F560" s="667" t="s">
        <v>2571</v>
      </c>
      <c r="G560" s="666" t="s">
        <v>580</v>
      </c>
      <c r="H560" s="666" t="s">
        <v>2068</v>
      </c>
      <c r="I560" s="666" t="s">
        <v>2069</v>
      </c>
      <c r="J560" s="666" t="s">
        <v>2070</v>
      </c>
      <c r="K560" s="666" t="s">
        <v>2071</v>
      </c>
      <c r="L560" s="668">
        <v>330.52999999999992</v>
      </c>
      <c r="M560" s="668">
        <v>1</v>
      </c>
      <c r="N560" s="669">
        <v>330.52999999999992</v>
      </c>
    </row>
    <row r="561" spans="1:14" ht="14.4" customHeight="1" x14ac:dyDescent="0.3">
      <c r="A561" s="664" t="s">
        <v>527</v>
      </c>
      <c r="B561" s="665" t="s">
        <v>2566</v>
      </c>
      <c r="C561" s="666" t="s">
        <v>541</v>
      </c>
      <c r="D561" s="667" t="s">
        <v>2569</v>
      </c>
      <c r="E561" s="666" t="s">
        <v>547</v>
      </c>
      <c r="F561" s="667" t="s">
        <v>2571</v>
      </c>
      <c r="G561" s="666" t="s">
        <v>580</v>
      </c>
      <c r="H561" s="666" t="s">
        <v>2072</v>
      </c>
      <c r="I561" s="666" t="s">
        <v>2073</v>
      </c>
      <c r="J561" s="666" t="s">
        <v>2074</v>
      </c>
      <c r="K561" s="666" t="s">
        <v>2075</v>
      </c>
      <c r="L561" s="668">
        <v>57.780000000000015</v>
      </c>
      <c r="M561" s="668">
        <v>1</v>
      </c>
      <c r="N561" s="669">
        <v>57.780000000000015</v>
      </c>
    </row>
    <row r="562" spans="1:14" ht="14.4" customHeight="1" x14ac:dyDescent="0.3">
      <c r="A562" s="664" t="s">
        <v>527</v>
      </c>
      <c r="B562" s="665" t="s">
        <v>2566</v>
      </c>
      <c r="C562" s="666" t="s">
        <v>541</v>
      </c>
      <c r="D562" s="667" t="s">
        <v>2569</v>
      </c>
      <c r="E562" s="666" t="s">
        <v>547</v>
      </c>
      <c r="F562" s="667" t="s">
        <v>2571</v>
      </c>
      <c r="G562" s="666" t="s">
        <v>580</v>
      </c>
      <c r="H562" s="666" t="s">
        <v>2076</v>
      </c>
      <c r="I562" s="666" t="s">
        <v>2077</v>
      </c>
      <c r="J562" s="666" t="s">
        <v>2078</v>
      </c>
      <c r="K562" s="666" t="s">
        <v>2079</v>
      </c>
      <c r="L562" s="668">
        <v>128.24999999999997</v>
      </c>
      <c r="M562" s="668">
        <v>1</v>
      </c>
      <c r="N562" s="669">
        <v>128.24999999999997</v>
      </c>
    </row>
    <row r="563" spans="1:14" ht="14.4" customHeight="1" x14ac:dyDescent="0.3">
      <c r="A563" s="664" t="s">
        <v>527</v>
      </c>
      <c r="B563" s="665" t="s">
        <v>2566</v>
      </c>
      <c r="C563" s="666" t="s">
        <v>541</v>
      </c>
      <c r="D563" s="667" t="s">
        <v>2569</v>
      </c>
      <c r="E563" s="666" t="s">
        <v>547</v>
      </c>
      <c r="F563" s="667" t="s">
        <v>2571</v>
      </c>
      <c r="G563" s="666" t="s">
        <v>580</v>
      </c>
      <c r="H563" s="666" t="s">
        <v>2080</v>
      </c>
      <c r="I563" s="666" t="s">
        <v>2081</v>
      </c>
      <c r="J563" s="666" t="s">
        <v>2082</v>
      </c>
      <c r="K563" s="666" t="s">
        <v>2083</v>
      </c>
      <c r="L563" s="668">
        <v>52.46</v>
      </c>
      <c r="M563" s="668">
        <v>8</v>
      </c>
      <c r="N563" s="669">
        <v>419.68</v>
      </c>
    </row>
    <row r="564" spans="1:14" ht="14.4" customHeight="1" x14ac:dyDescent="0.3">
      <c r="A564" s="664" t="s">
        <v>527</v>
      </c>
      <c r="B564" s="665" t="s">
        <v>2566</v>
      </c>
      <c r="C564" s="666" t="s">
        <v>541</v>
      </c>
      <c r="D564" s="667" t="s">
        <v>2569</v>
      </c>
      <c r="E564" s="666" t="s">
        <v>547</v>
      </c>
      <c r="F564" s="667" t="s">
        <v>2571</v>
      </c>
      <c r="G564" s="666" t="s">
        <v>580</v>
      </c>
      <c r="H564" s="666" t="s">
        <v>2084</v>
      </c>
      <c r="I564" s="666" t="s">
        <v>2085</v>
      </c>
      <c r="J564" s="666" t="s">
        <v>2086</v>
      </c>
      <c r="K564" s="666" t="s">
        <v>2087</v>
      </c>
      <c r="L564" s="668">
        <v>33.89</v>
      </c>
      <c r="M564" s="668">
        <v>1</v>
      </c>
      <c r="N564" s="669">
        <v>33.89</v>
      </c>
    </row>
    <row r="565" spans="1:14" ht="14.4" customHeight="1" x14ac:dyDescent="0.3">
      <c r="A565" s="664" t="s">
        <v>527</v>
      </c>
      <c r="B565" s="665" t="s">
        <v>2566</v>
      </c>
      <c r="C565" s="666" t="s">
        <v>541</v>
      </c>
      <c r="D565" s="667" t="s">
        <v>2569</v>
      </c>
      <c r="E565" s="666" t="s">
        <v>547</v>
      </c>
      <c r="F565" s="667" t="s">
        <v>2571</v>
      </c>
      <c r="G565" s="666" t="s">
        <v>580</v>
      </c>
      <c r="H565" s="666" t="s">
        <v>2088</v>
      </c>
      <c r="I565" s="666" t="s">
        <v>2089</v>
      </c>
      <c r="J565" s="666" t="s">
        <v>2090</v>
      </c>
      <c r="K565" s="666" t="s">
        <v>2091</v>
      </c>
      <c r="L565" s="668">
        <v>382.10999999999996</v>
      </c>
      <c r="M565" s="668">
        <v>3</v>
      </c>
      <c r="N565" s="669">
        <v>1146.33</v>
      </c>
    </row>
    <row r="566" spans="1:14" ht="14.4" customHeight="1" x14ac:dyDescent="0.3">
      <c r="A566" s="664" t="s">
        <v>527</v>
      </c>
      <c r="B566" s="665" t="s">
        <v>2566</v>
      </c>
      <c r="C566" s="666" t="s">
        <v>541</v>
      </c>
      <c r="D566" s="667" t="s">
        <v>2569</v>
      </c>
      <c r="E566" s="666" t="s">
        <v>547</v>
      </c>
      <c r="F566" s="667" t="s">
        <v>2571</v>
      </c>
      <c r="G566" s="666" t="s">
        <v>580</v>
      </c>
      <c r="H566" s="666" t="s">
        <v>2092</v>
      </c>
      <c r="I566" s="666" t="s">
        <v>2093</v>
      </c>
      <c r="J566" s="666" t="s">
        <v>2094</v>
      </c>
      <c r="K566" s="666" t="s">
        <v>2095</v>
      </c>
      <c r="L566" s="668">
        <v>89.262297437783161</v>
      </c>
      <c r="M566" s="668">
        <v>8</v>
      </c>
      <c r="N566" s="669">
        <v>714.09837950226529</v>
      </c>
    </row>
    <row r="567" spans="1:14" ht="14.4" customHeight="1" x14ac:dyDescent="0.3">
      <c r="A567" s="664" t="s">
        <v>527</v>
      </c>
      <c r="B567" s="665" t="s">
        <v>2566</v>
      </c>
      <c r="C567" s="666" t="s">
        <v>541</v>
      </c>
      <c r="D567" s="667" t="s">
        <v>2569</v>
      </c>
      <c r="E567" s="666" t="s">
        <v>547</v>
      </c>
      <c r="F567" s="667" t="s">
        <v>2571</v>
      </c>
      <c r="G567" s="666" t="s">
        <v>580</v>
      </c>
      <c r="H567" s="666" t="s">
        <v>2096</v>
      </c>
      <c r="I567" s="666" t="s">
        <v>2096</v>
      </c>
      <c r="J567" s="666" t="s">
        <v>2097</v>
      </c>
      <c r="K567" s="666" t="s">
        <v>2098</v>
      </c>
      <c r="L567" s="668">
        <v>71.210000000000022</v>
      </c>
      <c r="M567" s="668">
        <v>1</v>
      </c>
      <c r="N567" s="669">
        <v>71.210000000000022</v>
      </c>
    </row>
    <row r="568" spans="1:14" ht="14.4" customHeight="1" x14ac:dyDescent="0.3">
      <c r="A568" s="664" t="s">
        <v>527</v>
      </c>
      <c r="B568" s="665" t="s">
        <v>2566</v>
      </c>
      <c r="C568" s="666" t="s">
        <v>541</v>
      </c>
      <c r="D568" s="667" t="s">
        <v>2569</v>
      </c>
      <c r="E568" s="666" t="s">
        <v>547</v>
      </c>
      <c r="F568" s="667" t="s">
        <v>2571</v>
      </c>
      <c r="G568" s="666" t="s">
        <v>580</v>
      </c>
      <c r="H568" s="666" t="s">
        <v>2099</v>
      </c>
      <c r="I568" s="666" t="s">
        <v>2100</v>
      </c>
      <c r="J568" s="666" t="s">
        <v>2101</v>
      </c>
      <c r="K568" s="666" t="s">
        <v>2102</v>
      </c>
      <c r="L568" s="668">
        <v>54.790000000000013</v>
      </c>
      <c r="M568" s="668">
        <v>1</v>
      </c>
      <c r="N568" s="669">
        <v>54.790000000000013</v>
      </c>
    </row>
    <row r="569" spans="1:14" ht="14.4" customHeight="1" x14ac:dyDescent="0.3">
      <c r="A569" s="664" t="s">
        <v>527</v>
      </c>
      <c r="B569" s="665" t="s">
        <v>2566</v>
      </c>
      <c r="C569" s="666" t="s">
        <v>541</v>
      </c>
      <c r="D569" s="667" t="s">
        <v>2569</v>
      </c>
      <c r="E569" s="666" t="s">
        <v>547</v>
      </c>
      <c r="F569" s="667" t="s">
        <v>2571</v>
      </c>
      <c r="G569" s="666" t="s">
        <v>580</v>
      </c>
      <c r="H569" s="666" t="s">
        <v>1175</v>
      </c>
      <c r="I569" s="666" t="s">
        <v>1176</v>
      </c>
      <c r="J569" s="666" t="s">
        <v>1177</v>
      </c>
      <c r="K569" s="666" t="s">
        <v>1178</v>
      </c>
      <c r="L569" s="668">
        <v>299.04999999999995</v>
      </c>
      <c r="M569" s="668">
        <v>1</v>
      </c>
      <c r="N569" s="669">
        <v>299.04999999999995</v>
      </c>
    </row>
    <row r="570" spans="1:14" ht="14.4" customHeight="1" x14ac:dyDescent="0.3">
      <c r="A570" s="664" t="s">
        <v>527</v>
      </c>
      <c r="B570" s="665" t="s">
        <v>2566</v>
      </c>
      <c r="C570" s="666" t="s">
        <v>541</v>
      </c>
      <c r="D570" s="667" t="s">
        <v>2569</v>
      </c>
      <c r="E570" s="666" t="s">
        <v>547</v>
      </c>
      <c r="F570" s="667" t="s">
        <v>2571</v>
      </c>
      <c r="G570" s="666" t="s">
        <v>580</v>
      </c>
      <c r="H570" s="666" t="s">
        <v>2103</v>
      </c>
      <c r="I570" s="666" t="s">
        <v>2104</v>
      </c>
      <c r="J570" s="666" t="s">
        <v>2105</v>
      </c>
      <c r="K570" s="666" t="s">
        <v>2106</v>
      </c>
      <c r="L570" s="668">
        <v>78.639999999999986</v>
      </c>
      <c r="M570" s="668">
        <v>1</v>
      </c>
      <c r="N570" s="669">
        <v>78.639999999999986</v>
      </c>
    </row>
    <row r="571" spans="1:14" ht="14.4" customHeight="1" x14ac:dyDescent="0.3">
      <c r="A571" s="664" t="s">
        <v>527</v>
      </c>
      <c r="B571" s="665" t="s">
        <v>2566</v>
      </c>
      <c r="C571" s="666" t="s">
        <v>541</v>
      </c>
      <c r="D571" s="667" t="s">
        <v>2569</v>
      </c>
      <c r="E571" s="666" t="s">
        <v>547</v>
      </c>
      <c r="F571" s="667" t="s">
        <v>2571</v>
      </c>
      <c r="G571" s="666" t="s">
        <v>580</v>
      </c>
      <c r="H571" s="666" t="s">
        <v>2107</v>
      </c>
      <c r="I571" s="666" t="s">
        <v>2108</v>
      </c>
      <c r="J571" s="666" t="s">
        <v>2109</v>
      </c>
      <c r="K571" s="666" t="s">
        <v>2110</v>
      </c>
      <c r="L571" s="668">
        <v>52.390000000000022</v>
      </c>
      <c r="M571" s="668">
        <v>1</v>
      </c>
      <c r="N571" s="669">
        <v>52.390000000000022</v>
      </c>
    </row>
    <row r="572" spans="1:14" ht="14.4" customHeight="1" x14ac:dyDescent="0.3">
      <c r="A572" s="664" t="s">
        <v>527</v>
      </c>
      <c r="B572" s="665" t="s">
        <v>2566</v>
      </c>
      <c r="C572" s="666" t="s">
        <v>541</v>
      </c>
      <c r="D572" s="667" t="s">
        <v>2569</v>
      </c>
      <c r="E572" s="666" t="s">
        <v>547</v>
      </c>
      <c r="F572" s="667" t="s">
        <v>2571</v>
      </c>
      <c r="G572" s="666" t="s">
        <v>580</v>
      </c>
      <c r="H572" s="666" t="s">
        <v>2111</v>
      </c>
      <c r="I572" s="666" t="s">
        <v>2111</v>
      </c>
      <c r="J572" s="666" t="s">
        <v>2112</v>
      </c>
      <c r="K572" s="666" t="s">
        <v>2113</v>
      </c>
      <c r="L572" s="668">
        <v>554.74</v>
      </c>
      <c r="M572" s="668">
        <v>4</v>
      </c>
      <c r="N572" s="669">
        <v>2218.96</v>
      </c>
    </row>
    <row r="573" spans="1:14" ht="14.4" customHeight="1" x14ac:dyDescent="0.3">
      <c r="A573" s="664" t="s">
        <v>527</v>
      </c>
      <c r="B573" s="665" t="s">
        <v>2566</v>
      </c>
      <c r="C573" s="666" t="s">
        <v>541</v>
      </c>
      <c r="D573" s="667" t="s">
        <v>2569</v>
      </c>
      <c r="E573" s="666" t="s">
        <v>547</v>
      </c>
      <c r="F573" s="667" t="s">
        <v>2571</v>
      </c>
      <c r="G573" s="666" t="s">
        <v>580</v>
      </c>
      <c r="H573" s="666" t="s">
        <v>2114</v>
      </c>
      <c r="I573" s="666" t="s">
        <v>2115</v>
      </c>
      <c r="J573" s="666" t="s">
        <v>2116</v>
      </c>
      <c r="K573" s="666" t="s">
        <v>2117</v>
      </c>
      <c r="L573" s="668">
        <v>90.379999999999981</v>
      </c>
      <c r="M573" s="668">
        <v>1</v>
      </c>
      <c r="N573" s="669">
        <v>90.379999999999981</v>
      </c>
    </row>
    <row r="574" spans="1:14" ht="14.4" customHeight="1" x14ac:dyDescent="0.3">
      <c r="A574" s="664" t="s">
        <v>527</v>
      </c>
      <c r="B574" s="665" t="s">
        <v>2566</v>
      </c>
      <c r="C574" s="666" t="s">
        <v>541</v>
      </c>
      <c r="D574" s="667" t="s">
        <v>2569</v>
      </c>
      <c r="E574" s="666" t="s">
        <v>547</v>
      </c>
      <c r="F574" s="667" t="s">
        <v>2571</v>
      </c>
      <c r="G574" s="666" t="s">
        <v>580</v>
      </c>
      <c r="H574" s="666" t="s">
        <v>2118</v>
      </c>
      <c r="I574" s="666" t="s">
        <v>2119</v>
      </c>
      <c r="J574" s="666" t="s">
        <v>2120</v>
      </c>
      <c r="K574" s="666" t="s">
        <v>2121</v>
      </c>
      <c r="L574" s="668">
        <v>26913.927254901966</v>
      </c>
      <c r="M574" s="668">
        <v>17</v>
      </c>
      <c r="N574" s="669">
        <v>457536.76333333342</v>
      </c>
    </row>
    <row r="575" spans="1:14" ht="14.4" customHeight="1" x14ac:dyDescent="0.3">
      <c r="A575" s="664" t="s">
        <v>527</v>
      </c>
      <c r="B575" s="665" t="s">
        <v>2566</v>
      </c>
      <c r="C575" s="666" t="s">
        <v>541</v>
      </c>
      <c r="D575" s="667" t="s">
        <v>2569</v>
      </c>
      <c r="E575" s="666" t="s">
        <v>547</v>
      </c>
      <c r="F575" s="667" t="s">
        <v>2571</v>
      </c>
      <c r="G575" s="666" t="s">
        <v>580</v>
      </c>
      <c r="H575" s="666" t="s">
        <v>2122</v>
      </c>
      <c r="I575" s="666" t="s">
        <v>2123</v>
      </c>
      <c r="J575" s="666" t="s">
        <v>2124</v>
      </c>
      <c r="K575" s="666" t="s">
        <v>2125</v>
      </c>
      <c r="L575" s="668">
        <v>2667.39</v>
      </c>
      <c r="M575" s="668">
        <v>4</v>
      </c>
      <c r="N575" s="669">
        <v>10669.56</v>
      </c>
    </row>
    <row r="576" spans="1:14" ht="14.4" customHeight="1" x14ac:dyDescent="0.3">
      <c r="A576" s="664" t="s">
        <v>527</v>
      </c>
      <c r="B576" s="665" t="s">
        <v>2566</v>
      </c>
      <c r="C576" s="666" t="s">
        <v>541</v>
      </c>
      <c r="D576" s="667" t="s">
        <v>2569</v>
      </c>
      <c r="E576" s="666" t="s">
        <v>547</v>
      </c>
      <c r="F576" s="667" t="s">
        <v>2571</v>
      </c>
      <c r="G576" s="666" t="s">
        <v>580</v>
      </c>
      <c r="H576" s="666" t="s">
        <v>2126</v>
      </c>
      <c r="I576" s="666" t="s">
        <v>2127</v>
      </c>
      <c r="J576" s="666" t="s">
        <v>2128</v>
      </c>
      <c r="K576" s="666" t="s">
        <v>2129</v>
      </c>
      <c r="L576" s="668">
        <v>4508.8522222222218</v>
      </c>
      <c r="M576" s="668">
        <v>9</v>
      </c>
      <c r="N576" s="669">
        <v>40579.67</v>
      </c>
    </row>
    <row r="577" spans="1:14" ht="14.4" customHeight="1" x14ac:dyDescent="0.3">
      <c r="A577" s="664" t="s">
        <v>527</v>
      </c>
      <c r="B577" s="665" t="s">
        <v>2566</v>
      </c>
      <c r="C577" s="666" t="s">
        <v>541</v>
      </c>
      <c r="D577" s="667" t="s">
        <v>2569</v>
      </c>
      <c r="E577" s="666" t="s">
        <v>547</v>
      </c>
      <c r="F577" s="667" t="s">
        <v>2571</v>
      </c>
      <c r="G577" s="666" t="s">
        <v>580</v>
      </c>
      <c r="H577" s="666" t="s">
        <v>2130</v>
      </c>
      <c r="I577" s="666" t="s">
        <v>2131</v>
      </c>
      <c r="J577" s="666" t="s">
        <v>2132</v>
      </c>
      <c r="K577" s="666" t="s">
        <v>2133</v>
      </c>
      <c r="L577" s="668">
        <v>31425.01</v>
      </c>
      <c r="M577" s="668">
        <v>1</v>
      </c>
      <c r="N577" s="669">
        <v>31425.01</v>
      </c>
    </row>
    <row r="578" spans="1:14" ht="14.4" customHeight="1" x14ac:dyDescent="0.3">
      <c r="A578" s="664" t="s">
        <v>527</v>
      </c>
      <c r="B578" s="665" t="s">
        <v>2566</v>
      </c>
      <c r="C578" s="666" t="s">
        <v>541</v>
      </c>
      <c r="D578" s="667" t="s">
        <v>2569</v>
      </c>
      <c r="E578" s="666" t="s">
        <v>547</v>
      </c>
      <c r="F578" s="667" t="s">
        <v>2571</v>
      </c>
      <c r="G578" s="666" t="s">
        <v>580</v>
      </c>
      <c r="H578" s="666" t="s">
        <v>1205</v>
      </c>
      <c r="I578" s="666" t="s">
        <v>1206</v>
      </c>
      <c r="J578" s="666" t="s">
        <v>1207</v>
      </c>
      <c r="K578" s="666" t="s">
        <v>1208</v>
      </c>
      <c r="L578" s="668">
        <v>1580.1399999999999</v>
      </c>
      <c r="M578" s="668">
        <v>2</v>
      </c>
      <c r="N578" s="669">
        <v>3160.2799999999997</v>
      </c>
    </row>
    <row r="579" spans="1:14" ht="14.4" customHeight="1" x14ac:dyDescent="0.3">
      <c r="A579" s="664" t="s">
        <v>527</v>
      </c>
      <c r="B579" s="665" t="s">
        <v>2566</v>
      </c>
      <c r="C579" s="666" t="s">
        <v>541</v>
      </c>
      <c r="D579" s="667" t="s">
        <v>2569</v>
      </c>
      <c r="E579" s="666" t="s">
        <v>547</v>
      </c>
      <c r="F579" s="667" t="s">
        <v>2571</v>
      </c>
      <c r="G579" s="666" t="s">
        <v>580</v>
      </c>
      <c r="H579" s="666" t="s">
        <v>2134</v>
      </c>
      <c r="I579" s="666" t="s">
        <v>2135</v>
      </c>
      <c r="J579" s="666" t="s">
        <v>2136</v>
      </c>
      <c r="K579" s="666" t="s">
        <v>2137</v>
      </c>
      <c r="L579" s="668">
        <v>4688.7259999999997</v>
      </c>
      <c r="M579" s="668">
        <v>10</v>
      </c>
      <c r="N579" s="669">
        <v>46887.259999999995</v>
      </c>
    </row>
    <row r="580" spans="1:14" ht="14.4" customHeight="1" x14ac:dyDescent="0.3">
      <c r="A580" s="664" t="s">
        <v>527</v>
      </c>
      <c r="B580" s="665" t="s">
        <v>2566</v>
      </c>
      <c r="C580" s="666" t="s">
        <v>541</v>
      </c>
      <c r="D580" s="667" t="s">
        <v>2569</v>
      </c>
      <c r="E580" s="666" t="s">
        <v>547</v>
      </c>
      <c r="F580" s="667" t="s">
        <v>2571</v>
      </c>
      <c r="G580" s="666" t="s">
        <v>580</v>
      </c>
      <c r="H580" s="666" t="s">
        <v>1215</v>
      </c>
      <c r="I580" s="666" t="s">
        <v>1216</v>
      </c>
      <c r="J580" s="666" t="s">
        <v>1217</v>
      </c>
      <c r="K580" s="666" t="s">
        <v>1218</v>
      </c>
      <c r="L580" s="668">
        <v>361.48398298963855</v>
      </c>
      <c r="M580" s="668">
        <v>121</v>
      </c>
      <c r="N580" s="669">
        <v>43739.561941746266</v>
      </c>
    </row>
    <row r="581" spans="1:14" ht="14.4" customHeight="1" x14ac:dyDescent="0.3">
      <c r="A581" s="664" t="s">
        <v>527</v>
      </c>
      <c r="B581" s="665" t="s">
        <v>2566</v>
      </c>
      <c r="C581" s="666" t="s">
        <v>541</v>
      </c>
      <c r="D581" s="667" t="s">
        <v>2569</v>
      </c>
      <c r="E581" s="666" t="s">
        <v>547</v>
      </c>
      <c r="F581" s="667" t="s">
        <v>2571</v>
      </c>
      <c r="G581" s="666" t="s">
        <v>580</v>
      </c>
      <c r="H581" s="666" t="s">
        <v>2138</v>
      </c>
      <c r="I581" s="666" t="s">
        <v>925</v>
      </c>
      <c r="J581" s="666" t="s">
        <v>2139</v>
      </c>
      <c r="K581" s="666"/>
      <c r="L581" s="668">
        <v>48.57925157713413</v>
      </c>
      <c r="M581" s="668">
        <v>5</v>
      </c>
      <c r="N581" s="669">
        <v>242.89625788567065</v>
      </c>
    </row>
    <row r="582" spans="1:14" ht="14.4" customHeight="1" x14ac:dyDescent="0.3">
      <c r="A582" s="664" t="s">
        <v>527</v>
      </c>
      <c r="B582" s="665" t="s">
        <v>2566</v>
      </c>
      <c r="C582" s="666" t="s">
        <v>541</v>
      </c>
      <c r="D582" s="667" t="s">
        <v>2569</v>
      </c>
      <c r="E582" s="666" t="s">
        <v>547</v>
      </c>
      <c r="F582" s="667" t="s">
        <v>2571</v>
      </c>
      <c r="G582" s="666" t="s">
        <v>580</v>
      </c>
      <c r="H582" s="666" t="s">
        <v>2140</v>
      </c>
      <c r="I582" s="666" t="s">
        <v>2141</v>
      </c>
      <c r="J582" s="666" t="s">
        <v>972</v>
      </c>
      <c r="K582" s="666" t="s">
        <v>2142</v>
      </c>
      <c r="L582" s="668">
        <v>309.44116832411868</v>
      </c>
      <c r="M582" s="668">
        <v>1</v>
      </c>
      <c r="N582" s="669">
        <v>309.44116832411868</v>
      </c>
    </row>
    <row r="583" spans="1:14" ht="14.4" customHeight="1" x14ac:dyDescent="0.3">
      <c r="A583" s="664" t="s">
        <v>527</v>
      </c>
      <c r="B583" s="665" t="s">
        <v>2566</v>
      </c>
      <c r="C583" s="666" t="s">
        <v>541</v>
      </c>
      <c r="D583" s="667" t="s">
        <v>2569</v>
      </c>
      <c r="E583" s="666" t="s">
        <v>547</v>
      </c>
      <c r="F583" s="667" t="s">
        <v>2571</v>
      </c>
      <c r="G583" s="666" t="s">
        <v>580</v>
      </c>
      <c r="H583" s="666" t="s">
        <v>1228</v>
      </c>
      <c r="I583" s="666" t="s">
        <v>1229</v>
      </c>
      <c r="J583" s="666" t="s">
        <v>1230</v>
      </c>
      <c r="K583" s="666" t="s">
        <v>1231</v>
      </c>
      <c r="L583" s="668">
        <v>325.15999999999997</v>
      </c>
      <c r="M583" s="668">
        <v>2</v>
      </c>
      <c r="N583" s="669">
        <v>650.31999999999994</v>
      </c>
    </row>
    <row r="584" spans="1:14" ht="14.4" customHeight="1" x14ac:dyDescent="0.3">
      <c r="A584" s="664" t="s">
        <v>527</v>
      </c>
      <c r="B584" s="665" t="s">
        <v>2566</v>
      </c>
      <c r="C584" s="666" t="s">
        <v>541</v>
      </c>
      <c r="D584" s="667" t="s">
        <v>2569</v>
      </c>
      <c r="E584" s="666" t="s">
        <v>547</v>
      </c>
      <c r="F584" s="667" t="s">
        <v>2571</v>
      </c>
      <c r="G584" s="666" t="s">
        <v>580</v>
      </c>
      <c r="H584" s="666" t="s">
        <v>1234</v>
      </c>
      <c r="I584" s="666" t="s">
        <v>1235</v>
      </c>
      <c r="J584" s="666" t="s">
        <v>1236</v>
      </c>
      <c r="K584" s="666"/>
      <c r="L584" s="668">
        <v>252.97800000000001</v>
      </c>
      <c r="M584" s="668">
        <v>2</v>
      </c>
      <c r="N584" s="669">
        <v>505.95600000000002</v>
      </c>
    </row>
    <row r="585" spans="1:14" ht="14.4" customHeight="1" x14ac:dyDescent="0.3">
      <c r="A585" s="664" t="s">
        <v>527</v>
      </c>
      <c r="B585" s="665" t="s">
        <v>2566</v>
      </c>
      <c r="C585" s="666" t="s">
        <v>541</v>
      </c>
      <c r="D585" s="667" t="s">
        <v>2569</v>
      </c>
      <c r="E585" s="666" t="s">
        <v>547</v>
      </c>
      <c r="F585" s="667" t="s">
        <v>2571</v>
      </c>
      <c r="G585" s="666" t="s">
        <v>580</v>
      </c>
      <c r="H585" s="666" t="s">
        <v>1237</v>
      </c>
      <c r="I585" s="666" t="s">
        <v>1238</v>
      </c>
      <c r="J585" s="666" t="s">
        <v>1239</v>
      </c>
      <c r="K585" s="666" t="s">
        <v>1240</v>
      </c>
      <c r="L585" s="668">
        <v>275.31</v>
      </c>
      <c r="M585" s="668">
        <v>2</v>
      </c>
      <c r="N585" s="669">
        <v>550.62</v>
      </c>
    </row>
    <row r="586" spans="1:14" ht="14.4" customHeight="1" x14ac:dyDescent="0.3">
      <c r="A586" s="664" t="s">
        <v>527</v>
      </c>
      <c r="B586" s="665" t="s">
        <v>2566</v>
      </c>
      <c r="C586" s="666" t="s">
        <v>541</v>
      </c>
      <c r="D586" s="667" t="s">
        <v>2569</v>
      </c>
      <c r="E586" s="666" t="s">
        <v>547</v>
      </c>
      <c r="F586" s="667" t="s">
        <v>2571</v>
      </c>
      <c r="G586" s="666" t="s">
        <v>580</v>
      </c>
      <c r="H586" s="666" t="s">
        <v>2143</v>
      </c>
      <c r="I586" s="666" t="s">
        <v>925</v>
      </c>
      <c r="J586" s="666" t="s">
        <v>2144</v>
      </c>
      <c r="K586" s="666"/>
      <c r="L586" s="668">
        <v>57.719833627742332</v>
      </c>
      <c r="M586" s="668">
        <v>5</v>
      </c>
      <c r="N586" s="669">
        <v>288.59916813871166</v>
      </c>
    </row>
    <row r="587" spans="1:14" ht="14.4" customHeight="1" x14ac:dyDescent="0.3">
      <c r="A587" s="664" t="s">
        <v>527</v>
      </c>
      <c r="B587" s="665" t="s">
        <v>2566</v>
      </c>
      <c r="C587" s="666" t="s">
        <v>541</v>
      </c>
      <c r="D587" s="667" t="s">
        <v>2569</v>
      </c>
      <c r="E587" s="666" t="s">
        <v>547</v>
      </c>
      <c r="F587" s="667" t="s">
        <v>2571</v>
      </c>
      <c r="G587" s="666" t="s">
        <v>580</v>
      </c>
      <c r="H587" s="666" t="s">
        <v>2145</v>
      </c>
      <c r="I587" s="666" t="s">
        <v>925</v>
      </c>
      <c r="J587" s="666" t="s">
        <v>2146</v>
      </c>
      <c r="K587" s="666"/>
      <c r="L587" s="668">
        <v>145.66999373410212</v>
      </c>
      <c r="M587" s="668">
        <v>1</v>
      </c>
      <c r="N587" s="669">
        <v>145.66999373410212</v>
      </c>
    </row>
    <row r="588" spans="1:14" ht="14.4" customHeight="1" x14ac:dyDescent="0.3">
      <c r="A588" s="664" t="s">
        <v>527</v>
      </c>
      <c r="B588" s="665" t="s">
        <v>2566</v>
      </c>
      <c r="C588" s="666" t="s">
        <v>541</v>
      </c>
      <c r="D588" s="667" t="s">
        <v>2569</v>
      </c>
      <c r="E588" s="666" t="s">
        <v>547</v>
      </c>
      <c r="F588" s="667" t="s">
        <v>2571</v>
      </c>
      <c r="G588" s="666" t="s">
        <v>580</v>
      </c>
      <c r="H588" s="666" t="s">
        <v>2147</v>
      </c>
      <c r="I588" s="666" t="s">
        <v>2147</v>
      </c>
      <c r="J588" s="666" t="s">
        <v>2148</v>
      </c>
      <c r="K588" s="666" t="s">
        <v>701</v>
      </c>
      <c r="L588" s="668">
        <v>86.609999999999943</v>
      </c>
      <c r="M588" s="668">
        <v>1</v>
      </c>
      <c r="N588" s="669">
        <v>86.609999999999943</v>
      </c>
    </row>
    <row r="589" spans="1:14" ht="14.4" customHeight="1" x14ac:dyDescent="0.3">
      <c r="A589" s="664" t="s">
        <v>527</v>
      </c>
      <c r="B589" s="665" t="s">
        <v>2566</v>
      </c>
      <c r="C589" s="666" t="s">
        <v>541</v>
      </c>
      <c r="D589" s="667" t="s">
        <v>2569</v>
      </c>
      <c r="E589" s="666" t="s">
        <v>547</v>
      </c>
      <c r="F589" s="667" t="s">
        <v>2571</v>
      </c>
      <c r="G589" s="666" t="s">
        <v>580</v>
      </c>
      <c r="H589" s="666" t="s">
        <v>2149</v>
      </c>
      <c r="I589" s="666" t="s">
        <v>925</v>
      </c>
      <c r="J589" s="666" t="s">
        <v>2150</v>
      </c>
      <c r="K589" s="666"/>
      <c r="L589" s="668">
        <v>90.219031663134444</v>
      </c>
      <c r="M589" s="668">
        <v>2</v>
      </c>
      <c r="N589" s="669">
        <v>180.43806332626889</v>
      </c>
    </row>
    <row r="590" spans="1:14" ht="14.4" customHeight="1" x14ac:dyDescent="0.3">
      <c r="A590" s="664" t="s">
        <v>527</v>
      </c>
      <c r="B590" s="665" t="s">
        <v>2566</v>
      </c>
      <c r="C590" s="666" t="s">
        <v>541</v>
      </c>
      <c r="D590" s="667" t="s">
        <v>2569</v>
      </c>
      <c r="E590" s="666" t="s">
        <v>547</v>
      </c>
      <c r="F590" s="667" t="s">
        <v>2571</v>
      </c>
      <c r="G590" s="666" t="s">
        <v>580</v>
      </c>
      <c r="H590" s="666" t="s">
        <v>1248</v>
      </c>
      <c r="I590" s="666" t="s">
        <v>925</v>
      </c>
      <c r="J590" s="666" t="s">
        <v>1249</v>
      </c>
      <c r="K590" s="666"/>
      <c r="L590" s="668">
        <v>90.699474860303212</v>
      </c>
      <c r="M590" s="668">
        <v>6</v>
      </c>
      <c r="N590" s="669">
        <v>544.19684916181927</v>
      </c>
    </row>
    <row r="591" spans="1:14" ht="14.4" customHeight="1" x14ac:dyDescent="0.3">
      <c r="A591" s="664" t="s">
        <v>527</v>
      </c>
      <c r="B591" s="665" t="s">
        <v>2566</v>
      </c>
      <c r="C591" s="666" t="s">
        <v>541</v>
      </c>
      <c r="D591" s="667" t="s">
        <v>2569</v>
      </c>
      <c r="E591" s="666" t="s">
        <v>547</v>
      </c>
      <c r="F591" s="667" t="s">
        <v>2571</v>
      </c>
      <c r="G591" s="666" t="s">
        <v>580</v>
      </c>
      <c r="H591" s="666" t="s">
        <v>1250</v>
      </c>
      <c r="I591" s="666" t="s">
        <v>925</v>
      </c>
      <c r="J591" s="666" t="s">
        <v>1251</v>
      </c>
      <c r="K591" s="666"/>
      <c r="L591" s="668">
        <v>101.96047758480542</v>
      </c>
      <c r="M591" s="668">
        <v>14</v>
      </c>
      <c r="N591" s="669">
        <v>1427.4466861872759</v>
      </c>
    </row>
    <row r="592" spans="1:14" ht="14.4" customHeight="1" x14ac:dyDescent="0.3">
      <c r="A592" s="664" t="s">
        <v>527</v>
      </c>
      <c r="B592" s="665" t="s">
        <v>2566</v>
      </c>
      <c r="C592" s="666" t="s">
        <v>541</v>
      </c>
      <c r="D592" s="667" t="s">
        <v>2569</v>
      </c>
      <c r="E592" s="666" t="s">
        <v>547</v>
      </c>
      <c r="F592" s="667" t="s">
        <v>2571</v>
      </c>
      <c r="G592" s="666" t="s">
        <v>580</v>
      </c>
      <c r="H592" s="666" t="s">
        <v>1252</v>
      </c>
      <c r="I592" s="666" t="s">
        <v>925</v>
      </c>
      <c r="J592" s="666" t="s">
        <v>1253</v>
      </c>
      <c r="K592" s="666"/>
      <c r="L592" s="668">
        <v>225.67000000000002</v>
      </c>
      <c r="M592" s="668">
        <v>2</v>
      </c>
      <c r="N592" s="669">
        <v>451.34000000000003</v>
      </c>
    </row>
    <row r="593" spans="1:14" ht="14.4" customHeight="1" x14ac:dyDescent="0.3">
      <c r="A593" s="664" t="s">
        <v>527</v>
      </c>
      <c r="B593" s="665" t="s">
        <v>2566</v>
      </c>
      <c r="C593" s="666" t="s">
        <v>541</v>
      </c>
      <c r="D593" s="667" t="s">
        <v>2569</v>
      </c>
      <c r="E593" s="666" t="s">
        <v>547</v>
      </c>
      <c r="F593" s="667" t="s">
        <v>2571</v>
      </c>
      <c r="G593" s="666" t="s">
        <v>580</v>
      </c>
      <c r="H593" s="666" t="s">
        <v>2151</v>
      </c>
      <c r="I593" s="666" t="s">
        <v>2151</v>
      </c>
      <c r="J593" s="666" t="s">
        <v>2022</v>
      </c>
      <c r="K593" s="666" t="s">
        <v>586</v>
      </c>
      <c r="L593" s="668">
        <v>365.97000000000008</v>
      </c>
      <c r="M593" s="668">
        <v>6</v>
      </c>
      <c r="N593" s="669">
        <v>2195.8200000000006</v>
      </c>
    </row>
    <row r="594" spans="1:14" ht="14.4" customHeight="1" x14ac:dyDescent="0.3">
      <c r="A594" s="664" t="s">
        <v>527</v>
      </c>
      <c r="B594" s="665" t="s">
        <v>2566</v>
      </c>
      <c r="C594" s="666" t="s">
        <v>541</v>
      </c>
      <c r="D594" s="667" t="s">
        <v>2569</v>
      </c>
      <c r="E594" s="666" t="s">
        <v>547</v>
      </c>
      <c r="F594" s="667" t="s">
        <v>2571</v>
      </c>
      <c r="G594" s="666" t="s">
        <v>580</v>
      </c>
      <c r="H594" s="666" t="s">
        <v>1254</v>
      </c>
      <c r="I594" s="666" t="s">
        <v>1255</v>
      </c>
      <c r="J594" s="666" t="s">
        <v>1256</v>
      </c>
      <c r="K594" s="666"/>
      <c r="L594" s="668">
        <v>97.052393618256644</v>
      </c>
      <c r="M594" s="668">
        <v>2</v>
      </c>
      <c r="N594" s="669">
        <v>194.10478723651329</v>
      </c>
    </row>
    <row r="595" spans="1:14" ht="14.4" customHeight="1" x14ac:dyDescent="0.3">
      <c r="A595" s="664" t="s">
        <v>527</v>
      </c>
      <c r="B595" s="665" t="s">
        <v>2566</v>
      </c>
      <c r="C595" s="666" t="s">
        <v>541</v>
      </c>
      <c r="D595" s="667" t="s">
        <v>2569</v>
      </c>
      <c r="E595" s="666" t="s">
        <v>547</v>
      </c>
      <c r="F595" s="667" t="s">
        <v>2571</v>
      </c>
      <c r="G595" s="666" t="s">
        <v>580</v>
      </c>
      <c r="H595" s="666" t="s">
        <v>2152</v>
      </c>
      <c r="I595" s="666" t="s">
        <v>2153</v>
      </c>
      <c r="J595" s="666" t="s">
        <v>2154</v>
      </c>
      <c r="K595" s="666" t="s">
        <v>1282</v>
      </c>
      <c r="L595" s="668">
        <v>2800</v>
      </c>
      <c r="M595" s="668">
        <v>1</v>
      </c>
      <c r="N595" s="669">
        <v>2800</v>
      </c>
    </row>
    <row r="596" spans="1:14" ht="14.4" customHeight="1" x14ac:dyDescent="0.3">
      <c r="A596" s="664" t="s">
        <v>527</v>
      </c>
      <c r="B596" s="665" t="s">
        <v>2566</v>
      </c>
      <c r="C596" s="666" t="s">
        <v>541</v>
      </c>
      <c r="D596" s="667" t="s">
        <v>2569</v>
      </c>
      <c r="E596" s="666" t="s">
        <v>547</v>
      </c>
      <c r="F596" s="667" t="s">
        <v>2571</v>
      </c>
      <c r="G596" s="666" t="s">
        <v>580</v>
      </c>
      <c r="H596" s="666" t="s">
        <v>2155</v>
      </c>
      <c r="I596" s="666" t="s">
        <v>2156</v>
      </c>
      <c r="J596" s="666" t="s">
        <v>2157</v>
      </c>
      <c r="K596" s="666" t="s">
        <v>2158</v>
      </c>
      <c r="L596" s="668">
        <v>3960</v>
      </c>
      <c r="M596" s="668">
        <v>1</v>
      </c>
      <c r="N596" s="669">
        <v>3960</v>
      </c>
    </row>
    <row r="597" spans="1:14" ht="14.4" customHeight="1" x14ac:dyDescent="0.3">
      <c r="A597" s="664" t="s">
        <v>527</v>
      </c>
      <c r="B597" s="665" t="s">
        <v>2566</v>
      </c>
      <c r="C597" s="666" t="s">
        <v>541</v>
      </c>
      <c r="D597" s="667" t="s">
        <v>2569</v>
      </c>
      <c r="E597" s="666" t="s">
        <v>547</v>
      </c>
      <c r="F597" s="667" t="s">
        <v>2571</v>
      </c>
      <c r="G597" s="666" t="s">
        <v>580</v>
      </c>
      <c r="H597" s="666" t="s">
        <v>2159</v>
      </c>
      <c r="I597" s="666" t="s">
        <v>2159</v>
      </c>
      <c r="J597" s="666" t="s">
        <v>2160</v>
      </c>
      <c r="K597" s="666" t="s">
        <v>2161</v>
      </c>
      <c r="L597" s="668">
        <v>65.379999999999981</v>
      </c>
      <c r="M597" s="668">
        <v>1</v>
      </c>
      <c r="N597" s="669">
        <v>65.379999999999981</v>
      </c>
    </row>
    <row r="598" spans="1:14" ht="14.4" customHeight="1" x14ac:dyDescent="0.3">
      <c r="A598" s="664" t="s">
        <v>527</v>
      </c>
      <c r="B598" s="665" t="s">
        <v>2566</v>
      </c>
      <c r="C598" s="666" t="s">
        <v>541</v>
      </c>
      <c r="D598" s="667" t="s">
        <v>2569</v>
      </c>
      <c r="E598" s="666" t="s">
        <v>547</v>
      </c>
      <c r="F598" s="667" t="s">
        <v>2571</v>
      </c>
      <c r="G598" s="666" t="s">
        <v>580</v>
      </c>
      <c r="H598" s="666" t="s">
        <v>1264</v>
      </c>
      <c r="I598" s="666" t="s">
        <v>1265</v>
      </c>
      <c r="J598" s="666" t="s">
        <v>1266</v>
      </c>
      <c r="K598" s="666" t="s">
        <v>1267</v>
      </c>
      <c r="L598" s="668">
        <v>20.39</v>
      </c>
      <c r="M598" s="668">
        <v>20</v>
      </c>
      <c r="N598" s="669">
        <v>407.8</v>
      </c>
    </row>
    <row r="599" spans="1:14" ht="14.4" customHeight="1" x14ac:dyDescent="0.3">
      <c r="A599" s="664" t="s">
        <v>527</v>
      </c>
      <c r="B599" s="665" t="s">
        <v>2566</v>
      </c>
      <c r="C599" s="666" t="s">
        <v>541</v>
      </c>
      <c r="D599" s="667" t="s">
        <v>2569</v>
      </c>
      <c r="E599" s="666" t="s">
        <v>547</v>
      </c>
      <c r="F599" s="667" t="s">
        <v>2571</v>
      </c>
      <c r="G599" s="666" t="s">
        <v>580</v>
      </c>
      <c r="H599" s="666" t="s">
        <v>2162</v>
      </c>
      <c r="I599" s="666" t="s">
        <v>2163</v>
      </c>
      <c r="J599" s="666" t="s">
        <v>2164</v>
      </c>
      <c r="K599" s="666" t="s">
        <v>2165</v>
      </c>
      <c r="L599" s="668">
        <v>39.700000000000003</v>
      </c>
      <c r="M599" s="668">
        <v>1</v>
      </c>
      <c r="N599" s="669">
        <v>39.700000000000003</v>
      </c>
    </row>
    <row r="600" spans="1:14" ht="14.4" customHeight="1" x14ac:dyDescent="0.3">
      <c r="A600" s="664" t="s">
        <v>527</v>
      </c>
      <c r="B600" s="665" t="s">
        <v>2566</v>
      </c>
      <c r="C600" s="666" t="s">
        <v>541</v>
      </c>
      <c r="D600" s="667" t="s">
        <v>2569</v>
      </c>
      <c r="E600" s="666" t="s">
        <v>547</v>
      </c>
      <c r="F600" s="667" t="s">
        <v>2571</v>
      </c>
      <c r="G600" s="666" t="s">
        <v>580</v>
      </c>
      <c r="H600" s="666" t="s">
        <v>1273</v>
      </c>
      <c r="I600" s="666" t="s">
        <v>925</v>
      </c>
      <c r="J600" s="666" t="s">
        <v>1274</v>
      </c>
      <c r="K600" s="666"/>
      <c r="L600" s="668">
        <v>262.73500000000001</v>
      </c>
      <c r="M600" s="668">
        <v>1</v>
      </c>
      <c r="N600" s="669">
        <v>262.73500000000001</v>
      </c>
    </row>
    <row r="601" spans="1:14" ht="14.4" customHeight="1" x14ac:dyDescent="0.3">
      <c r="A601" s="664" t="s">
        <v>527</v>
      </c>
      <c r="B601" s="665" t="s">
        <v>2566</v>
      </c>
      <c r="C601" s="666" t="s">
        <v>541</v>
      </c>
      <c r="D601" s="667" t="s">
        <v>2569</v>
      </c>
      <c r="E601" s="666" t="s">
        <v>547</v>
      </c>
      <c r="F601" s="667" t="s">
        <v>2571</v>
      </c>
      <c r="G601" s="666" t="s">
        <v>580</v>
      </c>
      <c r="H601" s="666" t="s">
        <v>2166</v>
      </c>
      <c r="I601" s="666" t="s">
        <v>925</v>
      </c>
      <c r="J601" s="666" t="s">
        <v>2167</v>
      </c>
      <c r="K601" s="666"/>
      <c r="L601" s="668">
        <v>158.14706911960209</v>
      </c>
      <c r="M601" s="668">
        <v>1</v>
      </c>
      <c r="N601" s="669">
        <v>158.14706911960209</v>
      </c>
    </row>
    <row r="602" spans="1:14" ht="14.4" customHeight="1" x14ac:dyDescent="0.3">
      <c r="A602" s="664" t="s">
        <v>527</v>
      </c>
      <c r="B602" s="665" t="s">
        <v>2566</v>
      </c>
      <c r="C602" s="666" t="s">
        <v>541</v>
      </c>
      <c r="D602" s="667" t="s">
        <v>2569</v>
      </c>
      <c r="E602" s="666" t="s">
        <v>547</v>
      </c>
      <c r="F602" s="667" t="s">
        <v>2571</v>
      </c>
      <c r="G602" s="666" t="s">
        <v>580</v>
      </c>
      <c r="H602" s="666" t="s">
        <v>1780</v>
      </c>
      <c r="I602" s="666" t="s">
        <v>1781</v>
      </c>
      <c r="J602" s="666" t="s">
        <v>1765</v>
      </c>
      <c r="K602" s="666" t="s">
        <v>1782</v>
      </c>
      <c r="L602" s="668">
        <v>291.40999999999997</v>
      </c>
      <c r="M602" s="668">
        <v>10</v>
      </c>
      <c r="N602" s="669">
        <v>2914.0999999999995</v>
      </c>
    </row>
    <row r="603" spans="1:14" ht="14.4" customHeight="1" x14ac:dyDescent="0.3">
      <c r="A603" s="664" t="s">
        <v>527</v>
      </c>
      <c r="B603" s="665" t="s">
        <v>2566</v>
      </c>
      <c r="C603" s="666" t="s">
        <v>541</v>
      </c>
      <c r="D603" s="667" t="s">
        <v>2569</v>
      </c>
      <c r="E603" s="666" t="s">
        <v>547</v>
      </c>
      <c r="F603" s="667" t="s">
        <v>2571</v>
      </c>
      <c r="G603" s="666" t="s">
        <v>580</v>
      </c>
      <c r="H603" s="666" t="s">
        <v>2168</v>
      </c>
      <c r="I603" s="666" t="s">
        <v>2169</v>
      </c>
      <c r="J603" s="666" t="s">
        <v>2170</v>
      </c>
      <c r="K603" s="666" t="s">
        <v>2171</v>
      </c>
      <c r="L603" s="668">
        <v>32.43</v>
      </c>
      <c r="M603" s="668">
        <v>30</v>
      </c>
      <c r="N603" s="669">
        <v>972.90000000000009</v>
      </c>
    </row>
    <row r="604" spans="1:14" ht="14.4" customHeight="1" x14ac:dyDescent="0.3">
      <c r="A604" s="664" t="s">
        <v>527</v>
      </c>
      <c r="B604" s="665" t="s">
        <v>2566</v>
      </c>
      <c r="C604" s="666" t="s">
        <v>541</v>
      </c>
      <c r="D604" s="667" t="s">
        <v>2569</v>
      </c>
      <c r="E604" s="666" t="s">
        <v>547</v>
      </c>
      <c r="F604" s="667" t="s">
        <v>2571</v>
      </c>
      <c r="G604" s="666" t="s">
        <v>580</v>
      </c>
      <c r="H604" s="666" t="s">
        <v>2172</v>
      </c>
      <c r="I604" s="666" t="s">
        <v>925</v>
      </c>
      <c r="J604" s="666" t="s">
        <v>2173</v>
      </c>
      <c r="K604" s="666"/>
      <c r="L604" s="668">
        <v>52.637677221896915</v>
      </c>
      <c r="M604" s="668">
        <v>2</v>
      </c>
      <c r="N604" s="669">
        <v>105.27535444379383</v>
      </c>
    </row>
    <row r="605" spans="1:14" ht="14.4" customHeight="1" x14ac:dyDescent="0.3">
      <c r="A605" s="664" t="s">
        <v>527</v>
      </c>
      <c r="B605" s="665" t="s">
        <v>2566</v>
      </c>
      <c r="C605" s="666" t="s">
        <v>541</v>
      </c>
      <c r="D605" s="667" t="s">
        <v>2569</v>
      </c>
      <c r="E605" s="666" t="s">
        <v>547</v>
      </c>
      <c r="F605" s="667" t="s">
        <v>2571</v>
      </c>
      <c r="G605" s="666" t="s">
        <v>580</v>
      </c>
      <c r="H605" s="666" t="s">
        <v>2174</v>
      </c>
      <c r="I605" s="666" t="s">
        <v>2175</v>
      </c>
      <c r="J605" s="666" t="s">
        <v>2176</v>
      </c>
      <c r="K605" s="666" t="s">
        <v>2177</v>
      </c>
      <c r="L605" s="668">
        <v>83.130000000000024</v>
      </c>
      <c r="M605" s="668">
        <v>2</v>
      </c>
      <c r="N605" s="669">
        <v>166.26000000000005</v>
      </c>
    </row>
    <row r="606" spans="1:14" ht="14.4" customHeight="1" x14ac:dyDescent="0.3">
      <c r="A606" s="664" t="s">
        <v>527</v>
      </c>
      <c r="B606" s="665" t="s">
        <v>2566</v>
      </c>
      <c r="C606" s="666" t="s">
        <v>541</v>
      </c>
      <c r="D606" s="667" t="s">
        <v>2569</v>
      </c>
      <c r="E606" s="666" t="s">
        <v>547</v>
      </c>
      <c r="F606" s="667" t="s">
        <v>2571</v>
      </c>
      <c r="G606" s="666" t="s">
        <v>580</v>
      </c>
      <c r="H606" s="666" t="s">
        <v>2178</v>
      </c>
      <c r="I606" s="666" t="s">
        <v>2179</v>
      </c>
      <c r="J606" s="666" t="s">
        <v>2180</v>
      </c>
      <c r="K606" s="666" t="s">
        <v>1851</v>
      </c>
      <c r="L606" s="668">
        <v>246.50000000000009</v>
      </c>
      <c r="M606" s="668">
        <v>3</v>
      </c>
      <c r="N606" s="669">
        <v>739.50000000000023</v>
      </c>
    </row>
    <row r="607" spans="1:14" ht="14.4" customHeight="1" x14ac:dyDescent="0.3">
      <c r="A607" s="664" t="s">
        <v>527</v>
      </c>
      <c r="B607" s="665" t="s">
        <v>2566</v>
      </c>
      <c r="C607" s="666" t="s">
        <v>541</v>
      </c>
      <c r="D607" s="667" t="s">
        <v>2569</v>
      </c>
      <c r="E607" s="666" t="s">
        <v>547</v>
      </c>
      <c r="F607" s="667" t="s">
        <v>2571</v>
      </c>
      <c r="G607" s="666" t="s">
        <v>580</v>
      </c>
      <c r="H607" s="666" t="s">
        <v>2181</v>
      </c>
      <c r="I607" s="666" t="s">
        <v>925</v>
      </c>
      <c r="J607" s="666" t="s">
        <v>2182</v>
      </c>
      <c r="K607" s="666" t="s">
        <v>2183</v>
      </c>
      <c r="L607" s="668">
        <v>1784.85</v>
      </c>
      <c r="M607" s="668">
        <v>2</v>
      </c>
      <c r="N607" s="669">
        <v>3569.7</v>
      </c>
    </row>
    <row r="608" spans="1:14" ht="14.4" customHeight="1" x14ac:dyDescent="0.3">
      <c r="A608" s="664" t="s">
        <v>527</v>
      </c>
      <c r="B608" s="665" t="s">
        <v>2566</v>
      </c>
      <c r="C608" s="666" t="s">
        <v>541</v>
      </c>
      <c r="D608" s="667" t="s">
        <v>2569</v>
      </c>
      <c r="E608" s="666" t="s">
        <v>547</v>
      </c>
      <c r="F608" s="667" t="s">
        <v>2571</v>
      </c>
      <c r="G608" s="666" t="s">
        <v>580</v>
      </c>
      <c r="H608" s="666" t="s">
        <v>2184</v>
      </c>
      <c r="I608" s="666" t="s">
        <v>2185</v>
      </c>
      <c r="J608" s="666" t="s">
        <v>2186</v>
      </c>
      <c r="K608" s="666" t="s">
        <v>2187</v>
      </c>
      <c r="L608" s="668">
        <v>81.279999539041455</v>
      </c>
      <c r="M608" s="668">
        <v>2</v>
      </c>
      <c r="N608" s="669">
        <v>162.55999907808291</v>
      </c>
    </row>
    <row r="609" spans="1:14" ht="14.4" customHeight="1" x14ac:dyDescent="0.3">
      <c r="A609" s="664" t="s">
        <v>527</v>
      </c>
      <c r="B609" s="665" t="s">
        <v>2566</v>
      </c>
      <c r="C609" s="666" t="s">
        <v>541</v>
      </c>
      <c r="D609" s="667" t="s">
        <v>2569</v>
      </c>
      <c r="E609" s="666" t="s">
        <v>547</v>
      </c>
      <c r="F609" s="667" t="s">
        <v>2571</v>
      </c>
      <c r="G609" s="666" t="s">
        <v>580</v>
      </c>
      <c r="H609" s="666" t="s">
        <v>2188</v>
      </c>
      <c r="I609" s="666" t="s">
        <v>2189</v>
      </c>
      <c r="J609" s="666" t="s">
        <v>972</v>
      </c>
      <c r="K609" s="666" t="s">
        <v>2190</v>
      </c>
      <c r="L609" s="668">
        <v>606.69433001842947</v>
      </c>
      <c r="M609" s="668">
        <v>1</v>
      </c>
      <c r="N609" s="669">
        <v>606.69433001842947</v>
      </c>
    </row>
    <row r="610" spans="1:14" ht="14.4" customHeight="1" x14ac:dyDescent="0.3">
      <c r="A610" s="664" t="s">
        <v>527</v>
      </c>
      <c r="B610" s="665" t="s">
        <v>2566</v>
      </c>
      <c r="C610" s="666" t="s">
        <v>541</v>
      </c>
      <c r="D610" s="667" t="s">
        <v>2569</v>
      </c>
      <c r="E610" s="666" t="s">
        <v>547</v>
      </c>
      <c r="F610" s="667" t="s">
        <v>2571</v>
      </c>
      <c r="G610" s="666" t="s">
        <v>580</v>
      </c>
      <c r="H610" s="666" t="s">
        <v>2191</v>
      </c>
      <c r="I610" s="666" t="s">
        <v>625</v>
      </c>
      <c r="J610" s="666" t="s">
        <v>2192</v>
      </c>
      <c r="K610" s="666"/>
      <c r="L610" s="668">
        <v>107.18201387163768</v>
      </c>
      <c r="M610" s="668">
        <v>2</v>
      </c>
      <c r="N610" s="669">
        <v>214.36402774327536</v>
      </c>
    </row>
    <row r="611" spans="1:14" ht="14.4" customHeight="1" x14ac:dyDescent="0.3">
      <c r="A611" s="664" t="s">
        <v>527</v>
      </c>
      <c r="B611" s="665" t="s">
        <v>2566</v>
      </c>
      <c r="C611" s="666" t="s">
        <v>541</v>
      </c>
      <c r="D611" s="667" t="s">
        <v>2569</v>
      </c>
      <c r="E611" s="666" t="s">
        <v>547</v>
      </c>
      <c r="F611" s="667" t="s">
        <v>2571</v>
      </c>
      <c r="G611" s="666" t="s">
        <v>580</v>
      </c>
      <c r="H611" s="666" t="s">
        <v>2193</v>
      </c>
      <c r="I611" s="666" t="s">
        <v>2193</v>
      </c>
      <c r="J611" s="666" t="s">
        <v>2194</v>
      </c>
      <c r="K611" s="666" t="s">
        <v>2195</v>
      </c>
      <c r="L611" s="668">
        <v>3181.72</v>
      </c>
      <c r="M611" s="668">
        <v>2</v>
      </c>
      <c r="N611" s="669">
        <v>6363.44</v>
      </c>
    </row>
    <row r="612" spans="1:14" ht="14.4" customHeight="1" x14ac:dyDescent="0.3">
      <c r="A612" s="664" t="s">
        <v>527</v>
      </c>
      <c r="B612" s="665" t="s">
        <v>2566</v>
      </c>
      <c r="C612" s="666" t="s">
        <v>541</v>
      </c>
      <c r="D612" s="667" t="s">
        <v>2569</v>
      </c>
      <c r="E612" s="666" t="s">
        <v>547</v>
      </c>
      <c r="F612" s="667" t="s">
        <v>2571</v>
      </c>
      <c r="G612" s="666" t="s">
        <v>580</v>
      </c>
      <c r="H612" s="666" t="s">
        <v>1295</v>
      </c>
      <c r="I612" s="666" t="s">
        <v>1296</v>
      </c>
      <c r="J612" s="666" t="s">
        <v>1297</v>
      </c>
      <c r="K612" s="666" t="s">
        <v>1298</v>
      </c>
      <c r="L612" s="668">
        <v>26.770000000000024</v>
      </c>
      <c r="M612" s="668">
        <v>1</v>
      </c>
      <c r="N612" s="669">
        <v>26.770000000000024</v>
      </c>
    </row>
    <row r="613" spans="1:14" ht="14.4" customHeight="1" x14ac:dyDescent="0.3">
      <c r="A613" s="664" t="s">
        <v>527</v>
      </c>
      <c r="B613" s="665" t="s">
        <v>2566</v>
      </c>
      <c r="C613" s="666" t="s">
        <v>541</v>
      </c>
      <c r="D613" s="667" t="s">
        <v>2569</v>
      </c>
      <c r="E613" s="666" t="s">
        <v>547</v>
      </c>
      <c r="F613" s="667" t="s">
        <v>2571</v>
      </c>
      <c r="G613" s="666" t="s">
        <v>580</v>
      </c>
      <c r="H613" s="666" t="s">
        <v>2196</v>
      </c>
      <c r="I613" s="666" t="s">
        <v>2197</v>
      </c>
      <c r="J613" s="666" t="s">
        <v>2198</v>
      </c>
      <c r="K613" s="666" t="s">
        <v>2199</v>
      </c>
      <c r="L613" s="668">
        <v>120.52000000000002</v>
      </c>
      <c r="M613" s="668">
        <v>1</v>
      </c>
      <c r="N613" s="669">
        <v>120.52000000000002</v>
      </c>
    </row>
    <row r="614" spans="1:14" ht="14.4" customHeight="1" x14ac:dyDescent="0.3">
      <c r="A614" s="664" t="s">
        <v>527</v>
      </c>
      <c r="B614" s="665" t="s">
        <v>2566</v>
      </c>
      <c r="C614" s="666" t="s">
        <v>541</v>
      </c>
      <c r="D614" s="667" t="s">
        <v>2569</v>
      </c>
      <c r="E614" s="666" t="s">
        <v>547</v>
      </c>
      <c r="F614" s="667" t="s">
        <v>2571</v>
      </c>
      <c r="G614" s="666" t="s">
        <v>580</v>
      </c>
      <c r="H614" s="666" t="s">
        <v>1303</v>
      </c>
      <c r="I614" s="666" t="s">
        <v>1304</v>
      </c>
      <c r="J614" s="666" t="s">
        <v>578</v>
      </c>
      <c r="K614" s="666" t="s">
        <v>1305</v>
      </c>
      <c r="L614" s="668">
        <v>107.33000000000001</v>
      </c>
      <c r="M614" s="668">
        <v>10</v>
      </c>
      <c r="N614" s="669">
        <v>1073.3000000000002</v>
      </c>
    </row>
    <row r="615" spans="1:14" ht="14.4" customHeight="1" x14ac:dyDescent="0.3">
      <c r="A615" s="664" t="s">
        <v>527</v>
      </c>
      <c r="B615" s="665" t="s">
        <v>2566</v>
      </c>
      <c r="C615" s="666" t="s">
        <v>541</v>
      </c>
      <c r="D615" s="667" t="s">
        <v>2569</v>
      </c>
      <c r="E615" s="666" t="s">
        <v>547</v>
      </c>
      <c r="F615" s="667" t="s">
        <v>2571</v>
      </c>
      <c r="G615" s="666" t="s">
        <v>580</v>
      </c>
      <c r="H615" s="666" t="s">
        <v>2200</v>
      </c>
      <c r="I615" s="666" t="s">
        <v>2200</v>
      </c>
      <c r="J615" s="666" t="s">
        <v>2201</v>
      </c>
      <c r="K615" s="666" t="s">
        <v>1558</v>
      </c>
      <c r="L615" s="668">
        <v>58.670000000000009</v>
      </c>
      <c r="M615" s="668">
        <v>1</v>
      </c>
      <c r="N615" s="669">
        <v>58.670000000000009</v>
      </c>
    </row>
    <row r="616" spans="1:14" ht="14.4" customHeight="1" x14ac:dyDescent="0.3">
      <c r="A616" s="664" t="s">
        <v>527</v>
      </c>
      <c r="B616" s="665" t="s">
        <v>2566</v>
      </c>
      <c r="C616" s="666" t="s">
        <v>541</v>
      </c>
      <c r="D616" s="667" t="s">
        <v>2569</v>
      </c>
      <c r="E616" s="666" t="s">
        <v>547</v>
      </c>
      <c r="F616" s="667" t="s">
        <v>2571</v>
      </c>
      <c r="G616" s="666" t="s">
        <v>580</v>
      </c>
      <c r="H616" s="666" t="s">
        <v>2202</v>
      </c>
      <c r="I616" s="666" t="s">
        <v>2202</v>
      </c>
      <c r="J616" s="666" t="s">
        <v>2203</v>
      </c>
      <c r="K616" s="666" t="s">
        <v>2204</v>
      </c>
      <c r="L616" s="668">
        <v>83.750000000000014</v>
      </c>
      <c r="M616" s="668">
        <v>1</v>
      </c>
      <c r="N616" s="669">
        <v>83.750000000000014</v>
      </c>
    </row>
    <row r="617" spans="1:14" ht="14.4" customHeight="1" x14ac:dyDescent="0.3">
      <c r="A617" s="664" t="s">
        <v>527</v>
      </c>
      <c r="B617" s="665" t="s">
        <v>2566</v>
      </c>
      <c r="C617" s="666" t="s">
        <v>541</v>
      </c>
      <c r="D617" s="667" t="s">
        <v>2569</v>
      </c>
      <c r="E617" s="666" t="s">
        <v>547</v>
      </c>
      <c r="F617" s="667" t="s">
        <v>2571</v>
      </c>
      <c r="G617" s="666" t="s">
        <v>580</v>
      </c>
      <c r="H617" s="666" t="s">
        <v>2205</v>
      </c>
      <c r="I617" s="666" t="s">
        <v>925</v>
      </c>
      <c r="J617" s="666" t="s">
        <v>2206</v>
      </c>
      <c r="K617" s="666" t="s">
        <v>2207</v>
      </c>
      <c r="L617" s="668">
        <v>26.209999999999994</v>
      </c>
      <c r="M617" s="668">
        <v>2</v>
      </c>
      <c r="N617" s="669">
        <v>52.419999999999987</v>
      </c>
    </row>
    <row r="618" spans="1:14" ht="14.4" customHeight="1" x14ac:dyDescent="0.3">
      <c r="A618" s="664" t="s">
        <v>527</v>
      </c>
      <c r="B618" s="665" t="s">
        <v>2566</v>
      </c>
      <c r="C618" s="666" t="s">
        <v>541</v>
      </c>
      <c r="D618" s="667" t="s">
        <v>2569</v>
      </c>
      <c r="E618" s="666" t="s">
        <v>547</v>
      </c>
      <c r="F618" s="667" t="s">
        <v>2571</v>
      </c>
      <c r="G618" s="666" t="s">
        <v>580</v>
      </c>
      <c r="H618" s="666" t="s">
        <v>2208</v>
      </c>
      <c r="I618" s="666" t="s">
        <v>2209</v>
      </c>
      <c r="J618" s="666" t="s">
        <v>2210</v>
      </c>
      <c r="K618" s="666" t="s">
        <v>2211</v>
      </c>
      <c r="L618" s="668">
        <v>538.202</v>
      </c>
      <c r="M618" s="668">
        <v>5</v>
      </c>
      <c r="N618" s="669">
        <v>2691.01</v>
      </c>
    </row>
    <row r="619" spans="1:14" ht="14.4" customHeight="1" x14ac:dyDescent="0.3">
      <c r="A619" s="664" t="s">
        <v>527</v>
      </c>
      <c r="B619" s="665" t="s">
        <v>2566</v>
      </c>
      <c r="C619" s="666" t="s">
        <v>541</v>
      </c>
      <c r="D619" s="667" t="s">
        <v>2569</v>
      </c>
      <c r="E619" s="666" t="s">
        <v>547</v>
      </c>
      <c r="F619" s="667" t="s">
        <v>2571</v>
      </c>
      <c r="G619" s="666" t="s">
        <v>580</v>
      </c>
      <c r="H619" s="666" t="s">
        <v>2212</v>
      </c>
      <c r="I619" s="666" t="s">
        <v>2213</v>
      </c>
      <c r="J619" s="666" t="s">
        <v>2214</v>
      </c>
      <c r="K619" s="666" t="s">
        <v>701</v>
      </c>
      <c r="L619" s="668">
        <v>78.400000000000077</v>
      </c>
      <c r="M619" s="668">
        <v>1</v>
      </c>
      <c r="N619" s="669">
        <v>78.400000000000077</v>
      </c>
    </row>
    <row r="620" spans="1:14" ht="14.4" customHeight="1" x14ac:dyDescent="0.3">
      <c r="A620" s="664" t="s">
        <v>527</v>
      </c>
      <c r="B620" s="665" t="s">
        <v>2566</v>
      </c>
      <c r="C620" s="666" t="s">
        <v>541</v>
      </c>
      <c r="D620" s="667" t="s">
        <v>2569</v>
      </c>
      <c r="E620" s="666" t="s">
        <v>547</v>
      </c>
      <c r="F620" s="667" t="s">
        <v>2571</v>
      </c>
      <c r="G620" s="666" t="s">
        <v>580</v>
      </c>
      <c r="H620" s="666" t="s">
        <v>2215</v>
      </c>
      <c r="I620" s="666" t="s">
        <v>2216</v>
      </c>
      <c r="J620" s="666" t="s">
        <v>2217</v>
      </c>
      <c r="K620" s="666" t="s">
        <v>2218</v>
      </c>
      <c r="L620" s="668">
        <v>64.45</v>
      </c>
      <c r="M620" s="668">
        <v>1</v>
      </c>
      <c r="N620" s="669">
        <v>64.45</v>
      </c>
    </row>
    <row r="621" spans="1:14" ht="14.4" customHeight="1" x14ac:dyDescent="0.3">
      <c r="A621" s="664" t="s">
        <v>527</v>
      </c>
      <c r="B621" s="665" t="s">
        <v>2566</v>
      </c>
      <c r="C621" s="666" t="s">
        <v>541</v>
      </c>
      <c r="D621" s="667" t="s">
        <v>2569</v>
      </c>
      <c r="E621" s="666" t="s">
        <v>547</v>
      </c>
      <c r="F621" s="667" t="s">
        <v>2571</v>
      </c>
      <c r="G621" s="666" t="s">
        <v>580</v>
      </c>
      <c r="H621" s="666" t="s">
        <v>1309</v>
      </c>
      <c r="I621" s="666" t="s">
        <v>1310</v>
      </c>
      <c r="J621" s="666" t="s">
        <v>1311</v>
      </c>
      <c r="K621" s="666" t="s">
        <v>1312</v>
      </c>
      <c r="L621" s="668">
        <v>79.640011693897151</v>
      </c>
      <c r="M621" s="668">
        <v>1</v>
      </c>
      <c r="N621" s="669">
        <v>79.640011693897151</v>
      </c>
    </row>
    <row r="622" spans="1:14" ht="14.4" customHeight="1" x14ac:dyDescent="0.3">
      <c r="A622" s="664" t="s">
        <v>527</v>
      </c>
      <c r="B622" s="665" t="s">
        <v>2566</v>
      </c>
      <c r="C622" s="666" t="s">
        <v>541</v>
      </c>
      <c r="D622" s="667" t="s">
        <v>2569</v>
      </c>
      <c r="E622" s="666" t="s">
        <v>547</v>
      </c>
      <c r="F622" s="667" t="s">
        <v>2571</v>
      </c>
      <c r="G622" s="666" t="s">
        <v>580</v>
      </c>
      <c r="H622" s="666" t="s">
        <v>2219</v>
      </c>
      <c r="I622" s="666" t="s">
        <v>2220</v>
      </c>
      <c r="J622" s="666" t="s">
        <v>2221</v>
      </c>
      <c r="K622" s="666" t="s">
        <v>2222</v>
      </c>
      <c r="L622" s="668">
        <v>1613.22</v>
      </c>
      <c r="M622" s="668">
        <v>1</v>
      </c>
      <c r="N622" s="669">
        <v>1613.22</v>
      </c>
    </row>
    <row r="623" spans="1:14" ht="14.4" customHeight="1" x14ac:dyDescent="0.3">
      <c r="A623" s="664" t="s">
        <v>527</v>
      </c>
      <c r="B623" s="665" t="s">
        <v>2566</v>
      </c>
      <c r="C623" s="666" t="s">
        <v>541</v>
      </c>
      <c r="D623" s="667" t="s">
        <v>2569</v>
      </c>
      <c r="E623" s="666" t="s">
        <v>547</v>
      </c>
      <c r="F623" s="667" t="s">
        <v>2571</v>
      </c>
      <c r="G623" s="666" t="s">
        <v>580</v>
      </c>
      <c r="H623" s="666" t="s">
        <v>2223</v>
      </c>
      <c r="I623" s="666" t="s">
        <v>925</v>
      </c>
      <c r="J623" s="666" t="s">
        <v>2224</v>
      </c>
      <c r="K623" s="666"/>
      <c r="L623" s="668">
        <v>5.2755000000000001</v>
      </c>
      <c r="M623" s="668">
        <v>20</v>
      </c>
      <c r="N623" s="669">
        <v>105.51</v>
      </c>
    </row>
    <row r="624" spans="1:14" ht="14.4" customHeight="1" x14ac:dyDescent="0.3">
      <c r="A624" s="664" t="s">
        <v>527</v>
      </c>
      <c r="B624" s="665" t="s">
        <v>2566</v>
      </c>
      <c r="C624" s="666" t="s">
        <v>541</v>
      </c>
      <c r="D624" s="667" t="s">
        <v>2569</v>
      </c>
      <c r="E624" s="666" t="s">
        <v>547</v>
      </c>
      <c r="F624" s="667" t="s">
        <v>2571</v>
      </c>
      <c r="G624" s="666" t="s">
        <v>580</v>
      </c>
      <c r="H624" s="666" t="s">
        <v>2225</v>
      </c>
      <c r="I624" s="666" t="s">
        <v>925</v>
      </c>
      <c r="J624" s="666" t="s">
        <v>2226</v>
      </c>
      <c r="K624" s="666" t="s">
        <v>2227</v>
      </c>
      <c r="L624" s="668">
        <v>55.72571428571429</v>
      </c>
      <c r="M624" s="668">
        <v>28</v>
      </c>
      <c r="N624" s="669">
        <v>1560.3200000000002</v>
      </c>
    </row>
    <row r="625" spans="1:14" ht="14.4" customHeight="1" x14ac:dyDescent="0.3">
      <c r="A625" s="664" t="s">
        <v>527</v>
      </c>
      <c r="B625" s="665" t="s">
        <v>2566</v>
      </c>
      <c r="C625" s="666" t="s">
        <v>541</v>
      </c>
      <c r="D625" s="667" t="s">
        <v>2569</v>
      </c>
      <c r="E625" s="666" t="s">
        <v>547</v>
      </c>
      <c r="F625" s="667" t="s">
        <v>2571</v>
      </c>
      <c r="G625" s="666" t="s">
        <v>580</v>
      </c>
      <c r="H625" s="666" t="s">
        <v>2228</v>
      </c>
      <c r="I625" s="666" t="s">
        <v>2228</v>
      </c>
      <c r="J625" s="666" t="s">
        <v>2229</v>
      </c>
      <c r="K625" s="666" t="s">
        <v>2230</v>
      </c>
      <c r="L625" s="668">
        <v>247.5</v>
      </c>
      <c r="M625" s="668">
        <v>1</v>
      </c>
      <c r="N625" s="669">
        <v>247.5</v>
      </c>
    </row>
    <row r="626" spans="1:14" ht="14.4" customHeight="1" x14ac:dyDescent="0.3">
      <c r="A626" s="664" t="s">
        <v>527</v>
      </c>
      <c r="B626" s="665" t="s">
        <v>2566</v>
      </c>
      <c r="C626" s="666" t="s">
        <v>541</v>
      </c>
      <c r="D626" s="667" t="s">
        <v>2569</v>
      </c>
      <c r="E626" s="666" t="s">
        <v>547</v>
      </c>
      <c r="F626" s="667" t="s">
        <v>2571</v>
      </c>
      <c r="G626" s="666" t="s">
        <v>580</v>
      </c>
      <c r="H626" s="666" t="s">
        <v>2231</v>
      </c>
      <c r="I626" s="666" t="s">
        <v>2232</v>
      </c>
      <c r="J626" s="666" t="s">
        <v>2233</v>
      </c>
      <c r="K626" s="666" t="s">
        <v>2234</v>
      </c>
      <c r="L626" s="668">
        <v>428.2</v>
      </c>
      <c r="M626" s="668">
        <v>1</v>
      </c>
      <c r="N626" s="669">
        <v>428.2</v>
      </c>
    </row>
    <row r="627" spans="1:14" ht="14.4" customHeight="1" x14ac:dyDescent="0.3">
      <c r="A627" s="664" t="s">
        <v>527</v>
      </c>
      <c r="B627" s="665" t="s">
        <v>2566</v>
      </c>
      <c r="C627" s="666" t="s">
        <v>541</v>
      </c>
      <c r="D627" s="667" t="s">
        <v>2569</v>
      </c>
      <c r="E627" s="666" t="s">
        <v>547</v>
      </c>
      <c r="F627" s="667" t="s">
        <v>2571</v>
      </c>
      <c r="G627" s="666" t="s">
        <v>580</v>
      </c>
      <c r="H627" s="666" t="s">
        <v>2235</v>
      </c>
      <c r="I627" s="666" t="s">
        <v>2235</v>
      </c>
      <c r="J627" s="666" t="s">
        <v>2090</v>
      </c>
      <c r="K627" s="666" t="s">
        <v>2236</v>
      </c>
      <c r="L627" s="668">
        <v>417.99970336707531</v>
      </c>
      <c r="M627" s="668">
        <v>2</v>
      </c>
      <c r="N627" s="669">
        <v>835.99940673415063</v>
      </c>
    </row>
    <row r="628" spans="1:14" ht="14.4" customHeight="1" x14ac:dyDescent="0.3">
      <c r="A628" s="664" t="s">
        <v>527</v>
      </c>
      <c r="B628" s="665" t="s">
        <v>2566</v>
      </c>
      <c r="C628" s="666" t="s">
        <v>541</v>
      </c>
      <c r="D628" s="667" t="s">
        <v>2569</v>
      </c>
      <c r="E628" s="666" t="s">
        <v>547</v>
      </c>
      <c r="F628" s="667" t="s">
        <v>2571</v>
      </c>
      <c r="G628" s="666" t="s">
        <v>580</v>
      </c>
      <c r="H628" s="666" t="s">
        <v>2237</v>
      </c>
      <c r="I628" s="666" t="s">
        <v>2238</v>
      </c>
      <c r="J628" s="666" t="s">
        <v>2239</v>
      </c>
      <c r="K628" s="666" t="s">
        <v>2240</v>
      </c>
      <c r="L628" s="668">
        <v>272.45999999999992</v>
      </c>
      <c r="M628" s="668">
        <v>1</v>
      </c>
      <c r="N628" s="669">
        <v>272.45999999999992</v>
      </c>
    </row>
    <row r="629" spans="1:14" ht="14.4" customHeight="1" x14ac:dyDescent="0.3">
      <c r="A629" s="664" t="s">
        <v>527</v>
      </c>
      <c r="B629" s="665" t="s">
        <v>2566</v>
      </c>
      <c r="C629" s="666" t="s">
        <v>541</v>
      </c>
      <c r="D629" s="667" t="s">
        <v>2569</v>
      </c>
      <c r="E629" s="666" t="s">
        <v>547</v>
      </c>
      <c r="F629" s="667" t="s">
        <v>2571</v>
      </c>
      <c r="G629" s="666" t="s">
        <v>580</v>
      </c>
      <c r="H629" s="666" t="s">
        <v>1326</v>
      </c>
      <c r="I629" s="666" t="s">
        <v>1327</v>
      </c>
      <c r="J629" s="666" t="s">
        <v>1328</v>
      </c>
      <c r="K629" s="666" t="s">
        <v>1329</v>
      </c>
      <c r="L629" s="668">
        <v>300.68</v>
      </c>
      <c r="M629" s="668">
        <v>4</v>
      </c>
      <c r="N629" s="669">
        <v>1202.72</v>
      </c>
    </row>
    <row r="630" spans="1:14" ht="14.4" customHeight="1" x14ac:dyDescent="0.3">
      <c r="A630" s="664" t="s">
        <v>527</v>
      </c>
      <c r="B630" s="665" t="s">
        <v>2566</v>
      </c>
      <c r="C630" s="666" t="s">
        <v>541</v>
      </c>
      <c r="D630" s="667" t="s">
        <v>2569</v>
      </c>
      <c r="E630" s="666" t="s">
        <v>547</v>
      </c>
      <c r="F630" s="667" t="s">
        <v>2571</v>
      </c>
      <c r="G630" s="666" t="s">
        <v>580</v>
      </c>
      <c r="H630" s="666" t="s">
        <v>1330</v>
      </c>
      <c r="I630" s="666" t="s">
        <v>1330</v>
      </c>
      <c r="J630" s="666" t="s">
        <v>1331</v>
      </c>
      <c r="K630" s="666" t="s">
        <v>1332</v>
      </c>
      <c r="L630" s="668">
        <v>95.24</v>
      </c>
      <c r="M630" s="668">
        <v>2</v>
      </c>
      <c r="N630" s="669">
        <v>190.48</v>
      </c>
    </row>
    <row r="631" spans="1:14" ht="14.4" customHeight="1" x14ac:dyDescent="0.3">
      <c r="A631" s="664" t="s">
        <v>527</v>
      </c>
      <c r="B631" s="665" t="s">
        <v>2566</v>
      </c>
      <c r="C631" s="666" t="s">
        <v>541</v>
      </c>
      <c r="D631" s="667" t="s">
        <v>2569</v>
      </c>
      <c r="E631" s="666" t="s">
        <v>547</v>
      </c>
      <c r="F631" s="667" t="s">
        <v>2571</v>
      </c>
      <c r="G631" s="666" t="s">
        <v>580</v>
      </c>
      <c r="H631" s="666" t="s">
        <v>2241</v>
      </c>
      <c r="I631" s="666" t="s">
        <v>2241</v>
      </c>
      <c r="J631" s="666" t="s">
        <v>2242</v>
      </c>
      <c r="K631" s="666" t="s">
        <v>2243</v>
      </c>
      <c r="L631" s="668">
        <v>63.77</v>
      </c>
      <c r="M631" s="668">
        <v>1</v>
      </c>
      <c r="N631" s="669">
        <v>63.77</v>
      </c>
    </row>
    <row r="632" spans="1:14" ht="14.4" customHeight="1" x14ac:dyDescent="0.3">
      <c r="A632" s="664" t="s">
        <v>527</v>
      </c>
      <c r="B632" s="665" t="s">
        <v>2566</v>
      </c>
      <c r="C632" s="666" t="s">
        <v>541</v>
      </c>
      <c r="D632" s="667" t="s">
        <v>2569</v>
      </c>
      <c r="E632" s="666" t="s">
        <v>547</v>
      </c>
      <c r="F632" s="667" t="s">
        <v>2571</v>
      </c>
      <c r="G632" s="666" t="s">
        <v>580</v>
      </c>
      <c r="H632" s="666" t="s">
        <v>1793</v>
      </c>
      <c r="I632" s="666" t="s">
        <v>1793</v>
      </c>
      <c r="J632" s="666" t="s">
        <v>1794</v>
      </c>
      <c r="K632" s="666" t="s">
        <v>1795</v>
      </c>
      <c r="L632" s="668">
        <v>216.07983152447008</v>
      </c>
      <c r="M632" s="668">
        <v>105</v>
      </c>
      <c r="N632" s="669">
        <v>22688.382310069359</v>
      </c>
    </row>
    <row r="633" spans="1:14" ht="14.4" customHeight="1" x14ac:dyDescent="0.3">
      <c r="A633" s="664" t="s">
        <v>527</v>
      </c>
      <c r="B633" s="665" t="s">
        <v>2566</v>
      </c>
      <c r="C633" s="666" t="s">
        <v>541</v>
      </c>
      <c r="D633" s="667" t="s">
        <v>2569</v>
      </c>
      <c r="E633" s="666" t="s">
        <v>547</v>
      </c>
      <c r="F633" s="667" t="s">
        <v>2571</v>
      </c>
      <c r="G633" s="666" t="s">
        <v>580</v>
      </c>
      <c r="H633" s="666" t="s">
        <v>1333</v>
      </c>
      <c r="I633" s="666" t="s">
        <v>925</v>
      </c>
      <c r="J633" s="666" t="s">
        <v>1334</v>
      </c>
      <c r="K633" s="666"/>
      <c r="L633" s="668">
        <v>30.779830995790604</v>
      </c>
      <c r="M633" s="668">
        <v>3</v>
      </c>
      <c r="N633" s="669">
        <v>92.339492987371813</v>
      </c>
    </row>
    <row r="634" spans="1:14" ht="14.4" customHeight="1" x14ac:dyDescent="0.3">
      <c r="A634" s="664" t="s">
        <v>527</v>
      </c>
      <c r="B634" s="665" t="s">
        <v>2566</v>
      </c>
      <c r="C634" s="666" t="s">
        <v>541</v>
      </c>
      <c r="D634" s="667" t="s">
        <v>2569</v>
      </c>
      <c r="E634" s="666" t="s">
        <v>547</v>
      </c>
      <c r="F634" s="667" t="s">
        <v>2571</v>
      </c>
      <c r="G634" s="666" t="s">
        <v>580</v>
      </c>
      <c r="H634" s="666" t="s">
        <v>2244</v>
      </c>
      <c r="I634" s="666" t="s">
        <v>925</v>
      </c>
      <c r="J634" s="666" t="s">
        <v>2245</v>
      </c>
      <c r="K634" s="666" t="s">
        <v>2246</v>
      </c>
      <c r="L634" s="668">
        <v>8.4700000000000006</v>
      </c>
      <c r="M634" s="668">
        <v>120</v>
      </c>
      <c r="N634" s="669">
        <v>1016.4000000000001</v>
      </c>
    </row>
    <row r="635" spans="1:14" ht="14.4" customHeight="1" x14ac:dyDescent="0.3">
      <c r="A635" s="664" t="s">
        <v>527</v>
      </c>
      <c r="B635" s="665" t="s">
        <v>2566</v>
      </c>
      <c r="C635" s="666" t="s">
        <v>541</v>
      </c>
      <c r="D635" s="667" t="s">
        <v>2569</v>
      </c>
      <c r="E635" s="666" t="s">
        <v>547</v>
      </c>
      <c r="F635" s="667" t="s">
        <v>2571</v>
      </c>
      <c r="G635" s="666" t="s">
        <v>580</v>
      </c>
      <c r="H635" s="666" t="s">
        <v>1344</v>
      </c>
      <c r="I635" s="666" t="s">
        <v>1344</v>
      </c>
      <c r="J635" s="666" t="s">
        <v>1345</v>
      </c>
      <c r="K635" s="666" t="s">
        <v>1346</v>
      </c>
      <c r="L635" s="668">
        <v>44</v>
      </c>
      <c r="M635" s="668">
        <v>1</v>
      </c>
      <c r="N635" s="669">
        <v>44</v>
      </c>
    </row>
    <row r="636" spans="1:14" ht="14.4" customHeight="1" x14ac:dyDescent="0.3">
      <c r="A636" s="664" t="s">
        <v>527</v>
      </c>
      <c r="B636" s="665" t="s">
        <v>2566</v>
      </c>
      <c r="C636" s="666" t="s">
        <v>541</v>
      </c>
      <c r="D636" s="667" t="s">
        <v>2569</v>
      </c>
      <c r="E636" s="666" t="s">
        <v>547</v>
      </c>
      <c r="F636" s="667" t="s">
        <v>2571</v>
      </c>
      <c r="G636" s="666" t="s">
        <v>580</v>
      </c>
      <c r="H636" s="666" t="s">
        <v>1350</v>
      </c>
      <c r="I636" s="666" t="s">
        <v>1350</v>
      </c>
      <c r="J636" s="666" t="s">
        <v>1351</v>
      </c>
      <c r="K636" s="666" t="s">
        <v>1352</v>
      </c>
      <c r="L636" s="668">
        <v>151.15000000000003</v>
      </c>
      <c r="M636" s="668">
        <v>1</v>
      </c>
      <c r="N636" s="669">
        <v>151.15000000000003</v>
      </c>
    </row>
    <row r="637" spans="1:14" ht="14.4" customHeight="1" x14ac:dyDescent="0.3">
      <c r="A637" s="664" t="s">
        <v>527</v>
      </c>
      <c r="B637" s="665" t="s">
        <v>2566</v>
      </c>
      <c r="C637" s="666" t="s">
        <v>541</v>
      </c>
      <c r="D637" s="667" t="s">
        <v>2569</v>
      </c>
      <c r="E637" s="666" t="s">
        <v>547</v>
      </c>
      <c r="F637" s="667" t="s">
        <v>2571</v>
      </c>
      <c r="G637" s="666" t="s">
        <v>580</v>
      </c>
      <c r="H637" s="666" t="s">
        <v>2247</v>
      </c>
      <c r="I637" s="666" t="s">
        <v>925</v>
      </c>
      <c r="J637" s="666" t="s">
        <v>2248</v>
      </c>
      <c r="K637" s="666" t="s">
        <v>2249</v>
      </c>
      <c r="L637" s="668">
        <v>50.000006944444443</v>
      </c>
      <c r="M637" s="668">
        <v>30</v>
      </c>
      <c r="N637" s="669">
        <v>1500.0002083333334</v>
      </c>
    </row>
    <row r="638" spans="1:14" ht="14.4" customHeight="1" x14ac:dyDescent="0.3">
      <c r="A638" s="664" t="s">
        <v>527</v>
      </c>
      <c r="B638" s="665" t="s">
        <v>2566</v>
      </c>
      <c r="C638" s="666" t="s">
        <v>541</v>
      </c>
      <c r="D638" s="667" t="s">
        <v>2569</v>
      </c>
      <c r="E638" s="666" t="s">
        <v>547</v>
      </c>
      <c r="F638" s="667" t="s">
        <v>2571</v>
      </c>
      <c r="G638" s="666" t="s">
        <v>580</v>
      </c>
      <c r="H638" s="666" t="s">
        <v>1353</v>
      </c>
      <c r="I638" s="666" t="s">
        <v>1353</v>
      </c>
      <c r="J638" s="666" t="s">
        <v>1354</v>
      </c>
      <c r="K638" s="666" t="s">
        <v>1355</v>
      </c>
      <c r="L638" s="668">
        <v>264.99</v>
      </c>
      <c r="M638" s="668">
        <v>1</v>
      </c>
      <c r="N638" s="669">
        <v>264.99</v>
      </c>
    </row>
    <row r="639" spans="1:14" ht="14.4" customHeight="1" x14ac:dyDescent="0.3">
      <c r="A639" s="664" t="s">
        <v>527</v>
      </c>
      <c r="B639" s="665" t="s">
        <v>2566</v>
      </c>
      <c r="C639" s="666" t="s">
        <v>541</v>
      </c>
      <c r="D639" s="667" t="s">
        <v>2569</v>
      </c>
      <c r="E639" s="666" t="s">
        <v>547</v>
      </c>
      <c r="F639" s="667" t="s">
        <v>2571</v>
      </c>
      <c r="G639" s="666" t="s">
        <v>580</v>
      </c>
      <c r="H639" s="666" t="s">
        <v>2250</v>
      </c>
      <c r="I639" s="666" t="s">
        <v>2250</v>
      </c>
      <c r="J639" s="666" t="s">
        <v>2251</v>
      </c>
      <c r="K639" s="666" t="s">
        <v>2252</v>
      </c>
      <c r="L639" s="668">
        <v>45.620000000000012</v>
      </c>
      <c r="M639" s="668">
        <v>1</v>
      </c>
      <c r="N639" s="669">
        <v>45.620000000000012</v>
      </c>
    </row>
    <row r="640" spans="1:14" ht="14.4" customHeight="1" x14ac:dyDescent="0.3">
      <c r="A640" s="664" t="s">
        <v>527</v>
      </c>
      <c r="B640" s="665" t="s">
        <v>2566</v>
      </c>
      <c r="C640" s="666" t="s">
        <v>541</v>
      </c>
      <c r="D640" s="667" t="s">
        <v>2569</v>
      </c>
      <c r="E640" s="666" t="s">
        <v>547</v>
      </c>
      <c r="F640" s="667" t="s">
        <v>2571</v>
      </c>
      <c r="G640" s="666" t="s">
        <v>580</v>
      </c>
      <c r="H640" s="666" t="s">
        <v>1356</v>
      </c>
      <c r="I640" s="666" t="s">
        <v>1356</v>
      </c>
      <c r="J640" s="666" t="s">
        <v>1357</v>
      </c>
      <c r="K640" s="666" t="s">
        <v>1358</v>
      </c>
      <c r="L640" s="668">
        <v>1078.77</v>
      </c>
      <c r="M640" s="668">
        <v>1</v>
      </c>
      <c r="N640" s="669">
        <v>1078.77</v>
      </c>
    </row>
    <row r="641" spans="1:14" ht="14.4" customHeight="1" x14ac:dyDescent="0.3">
      <c r="A641" s="664" t="s">
        <v>527</v>
      </c>
      <c r="B641" s="665" t="s">
        <v>2566</v>
      </c>
      <c r="C641" s="666" t="s">
        <v>541</v>
      </c>
      <c r="D641" s="667" t="s">
        <v>2569</v>
      </c>
      <c r="E641" s="666" t="s">
        <v>547</v>
      </c>
      <c r="F641" s="667" t="s">
        <v>2571</v>
      </c>
      <c r="G641" s="666" t="s">
        <v>580</v>
      </c>
      <c r="H641" s="666" t="s">
        <v>2253</v>
      </c>
      <c r="I641" s="666" t="s">
        <v>925</v>
      </c>
      <c r="J641" s="666" t="s">
        <v>2254</v>
      </c>
      <c r="K641" s="666"/>
      <c r="L641" s="668">
        <v>30.779999999999994</v>
      </c>
      <c r="M641" s="668">
        <v>5</v>
      </c>
      <c r="N641" s="669">
        <v>153.89999999999998</v>
      </c>
    </row>
    <row r="642" spans="1:14" ht="14.4" customHeight="1" x14ac:dyDescent="0.3">
      <c r="A642" s="664" t="s">
        <v>527</v>
      </c>
      <c r="B642" s="665" t="s">
        <v>2566</v>
      </c>
      <c r="C642" s="666" t="s">
        <v>541</v>
      </c>
      <c r="D642" s="667" t="s">
        <v>2569</v>
      </c>
      <c r="E642" s="666" t="s">
        <v>547</v>
      </c>
      <c r="F642" s="667" t="s">
        <v>2571</v>
      </c>
      <c r="G642" s="666" t="s">
        <v>580</v>
      </c>
      <c r="H642" s="666" t="s">
        <v>1359</v>
      </c>
      <c r="I642" s="666" t="s">
        <v>925</v>
      </c>
      <c r="J642" s="666" t="s">
        <v>1360</v>
      </c>
      <c r="K642" s="666" t="s">
        <v>1361</v>
      </c>
      <c r="L642" s="668">
        <v>14.629542212482617</v>
      </c>
      <c r="M642" s="668">
        <v>1500</v>
      </c>
      <c r="N642" s="669">
        <v>21944.313318723925</v>
      </c>
    </row>
    <row r="643" spans="1:14" ht="14.4" customHeight="1" x14ac:dyDescent="0.3">
      <c r="A643" s="664" t="s">
        <v>527</v>
      </c>
      <c r="B643" s="665" t="s">
        <v>2566</v>
      </c>
      <c r="C643" s="666" t="s">
        <v>541</v>
      </c>
      <c r="D643" s="667" t="s">
        <v>2569</v>
      </c>
      <c r="E643" s="666" t="s">
        <v>547</v>
      </c>
      <c r="F643" s="667" t="s">
        <v>2571</v>
      </c>
      <c r="G643" s="666" t="s">
        <v>580</v>
      </c>
      <c r="H643" s="666" t="s">
        <v>2255</v>
      </c>
      <c r="I643" s="666" t="s">
        <v>2255</v>
      </c>
      <c r="J643" s="666" t="s">
        <v>2256</v>
      </c>
      <c r="K643" s="666" t="s">
        <v>2257</v>
      </c>
      <c r="L643" s="668">
        <v>89.96</v>
      </c>
      <c r="M643" s="668">
        <v>1</v>
      </c>
      <c r="N643" s="669">
        <v>89.96</v>
      </c>
    </row>
    <row r="644" spans="1:14" ht="14.4" customHeight="1" x14ac:dyDescent="0.3">
      <c r="A644" s="664" t="s">
        <v>527</v>
      </c>
      <c r="B644" s="665" t="s">
        <v>2566</v>
      </c>
      <c r="C644" s="666" t="s">
        <v>541</v>
      </c>
      <c r="D644" s="667" t="s">
        <v>2569</v>
      </c>
      <c r="E644" s="666" t="s">
        <v>547</v>
      </c>
      <c r="F644" s="667" t="s">
        <v>2571</v>
      </c>
      <c r="G644" s="666" t="s">
        <v>580</v>
      </c>
      <c r="H644" s="666" t="s">
        <v>1362</v>
      </c>
      <c r="I644" s="666" t="s">
        <v>1362</v>
      </c>
      <c r="J644" s="666" t="s">
        <v>1363</v>
      </c>
      <c r="K644" s="666" t="s">
        <v>1364</v>
      </c>
      <c r="L644" s="668">
        <v>1.1299999999999999</v>
      </c>
      <c r="M644" s="668">
        <v>2</v>
      </c>
      <c r="N644" s="669">
        <v>2.2599999999999998</v>
      </c>
    </row>
    <row r="645" spans="1:14" ht="14.4" customHeight="1" x14ac:dyDescent="0.3">
      <c r="A645" s="664" t="s">
        <v>527</v>
      </c>
      <c r="B645" s="665" t="s">
        <v>2566</v>
      </c>
      <c r="C645" s="666" t="s">
        <v>541</v>
      </c>
      <c r="D645" s="667" t="s">
        <v>2569</v>
      </c>
      <c r="E645" s="666" t="s">
        <v>547</v>
      </c>
      <c r="F645" s="667" t="s">
        <v>2571</v>
      </c>
      <c r="G645" s="666" t="s">
        <v>580</v>
      </c>
      <c r="H645" s="666" t="s">
        <v>2258</v>
      </c>
      <c r="I645" s="666" t="s">
        <v>925</v>
      </c>
      <c r="J645" s="666" t="s">
        <v>2259</v>
      </c>
      <c r="K645" s="666"/>
      <c r="L645" s="668">
        <v>205.46999999999997</v>
      </c>
      <c r="M645" s="668">
        <v>5</v>
      </c>
      <c r="N645" s="669">
        <v>1027.3499999999999</v>
      </c>
    </row>
    <row r="646" spans="1:14" ht="14.4" customHeight="1" x14ac:dyDescent="0.3">
      <c r="A646" s="664" t="s">
        <v>527</v>
      </c>
      <c r="B646" s="665" t="s">
        <v>2566</v>
      </c>
      <c r="C646" s="666" t="s">
        <v>541</v>
      </c>
      <c r="D646" s="667" t="s">
        <v>2569</v>
      </c>
      <c r="E646" s="666" t="s">
        <v>547</v>
      </c>
      <c r="F646" s="667" t="s">
        <v>2571</v>
      </c>
      <c r="G646" s="666" t="s">
        <v>580</v>
      </c>
      <c r="H646" s="666" t="s">
        <v>2260</v>
      </c>
      <c r="I646" s="666" t="s">
        <v>925</v>
      </c>
      <c r="J646" s="666" t="s">
        <v>2261</v>
      </c>
      <c r="K646" s="666"/>
      <c r="L646" s="668">
        <v>49.549891365592593</v>
      </c>
      <c r="M646" s="668">
        <v>1</v>
      </c>
      <c r="N646" s="669">
        <v>49.549891365592593</v>
      </c>
    </row>
    <row r="647" spans="1:14" ht="14.4" customHeight="1" x14ac:dyDescent="0.3">
      <c r="A647" s="664" t="s">
        <v>527</v>
      </c>
      <c r="B647" s="665" t="s">
        <v>2566</v>
      </c>
      <c r="C647" s="666" t="s">
        <v>541</v>
      </c>
      <c r="D647" s="667" t="s">
        <v>2569</v>
      </c>
      <c r="E647" s="666" t="s">
        <v>547</v>
      </c>
      <c r="F647" s="667" t="s">
        <v>2571</v>
      </c>
      <c r="G647" s="666" t="s">
        <v>580</v>
      </c>
      <c r="H647" s="666" t="s">
        <v>2262</v>
      </c>
      <c r="I647" s="666" t="s">
        <v>2262</v>
      </c>
      <c r="J647" s="666" t="s">
        <v>2263</v>
      </c>
      <c r="K647" s="666" t="s">
        <v>2264</v>
      </c>
      <c r="L647" s="668">
        <v>56.639999999999993</v>
      </c>
      <c r="M647" s="668">
        <v>1</v>
      </c>
      <c r="N647" s="669">
        <v>56.639999999999993</v>
      </c>
    </row>
    <row r="648" spans="1:14" ht="14.4" customHeight="1" x14ac:dyDescent="0.3">
      <c r="A648" s="664" t="s">
        <v>527</v>
      </c>
      <c r="B648" s="665" t="s">
        <v>2566</v>
      </c>
      <c r="C648" s="666" t="s">
        <v>541</v>
      </c>
      <c r="D648" s="667" t="s">
        <v>2569</v>
      </c>
      <c r="E648" s="666" t="s">
        <v>547</v>
      </c>
      <c r="F648" s="667" t="s">
        <v>2571</v>
      </c>
      <c r="G648" s="666" t="s">
        <v>580</v>
      </c>
      <c r="H648" s="666" t="s">
        <v>2265</v>
      </c>
      <c r="I648" s="666" t="s">
        <v>2265</v>
      </c>
      <c r="J648" s="666" t="s">
        <v>2266</v>
      </c>
      <c r="K648" s="666" t="s">
        <v>661</v>
      </c>
      <c r="L648" s="668">
        <v>84.730025639319862</v>
      </c>
      <c r="M648" s="668">
        <v>4</v>
      </c>
      <c r="N648" s="669">
        <v>338.92010255727945</v>
      </c>
    </row>
    <row r="649" spans="1:14" ht="14.4" customHeight="1" x14ac:dyDescent="0.3">
      <c r="A649" s="664" t="s">
        <v>527</v>
      </c>
      <c r="B649" s="665" t="s">
        <v>2566</v>
      </c>
      <c r="C649" s="666" t="s">
        <v>541</v>
      </c>
      <c r="D649" s="667" t="s">
        <v>2569</v>
      </c>
      <c r="E649" s="666" t="s">
        <v>547</v>
      </c>
      <c r="F649" s="667" t="s">
        <v>2571</v>
      </c>
      <c r="G649" s="666" t="s">
        <v>580</v>
      </c>
      <c r="H649" s="666" t="s">
        <v>2267</v>
      </c>
      <c r="I649" s="666" t="s">
        <v>2267</v>
      </c>
      <c r="J649" s="666" t="s">
        <v>2268</v>
      </c>
      <c r="K649" s="666" t="s">
        <v>2269</v>
      </c>
      <c r="L649" s="668">
        <v>56.490189049897943</v>
      </c>
      <c r="M649" s="668">
        <v>1</v>
      </c>
      <c r="N649" s="669">
        <v>56.490189049897943</v>
      </c>
    </row>
    <row r="650" spans="1:14" ht="14.4" customHeight="1" x14ac:dyDescent="0.3">
      <c r="A650" s="664" t="s">
        <v>527</v>
      </c>
      <c r="B650" s="665" t="s">
        <v>2566</v>
      </c>
      <c r="C650" s="666" t="s">
        <v>541</v>
      </c>
      <c r="D650" s="667" t="s">
        <v>2569</v>
      </c>
      <c r="E650" s="666" t="s">
        <v>547</v>
      </c>
      <c r="F650" s="667" t="s">
        <v>2571</v>
      </c>
      <c r="G650" s="666" t="s">
        <v>580</v>
      </c>
      <c r="H650" s="666" t="s">
        <v>1382</v>
      </c>
      <c r="I650" s="666" t="s">
        <v>1382</v>
      </c>
      <c r="J650" s="666" t="s">
        <v>1383</v>
      </c>
      <c r="K650" s="666" t="s">
        <v>1384</v>
      </c>
      <c r="L650" s="668">
        <v>124.20000000000003</v>
      </c>
      <c r="M650" s="668">
        <v>1</v>
      </c>
      <c r="N650" s="669">
        <v>124.20000000000003</v>
      </c>
    </row>
    <row r="651" spans="1:14" ht="14.4" customHeight="1" x14ac:dyDescent="0.3">
      <c r="A651" s="664" t="s">
        <v>527</v>
      </c>
      <c r="B651" s="665" t="s">
        <v>2566</v>
      </c>
      <c r="C651" s="666" t="s">
        <v>541</v>
      </c>
      <c r="D651" s="667" t="s">
        <v>2569</v>
      </c>
      <c r="E651" s="666" t="s">
        <v>547</v>
      </c>
      <c r="F651" s="667" t="s">
        <v>2571</v>
      </c>
      <c r="G651" s="666" t="s">
        <v>580</v>
      </c>
      <c r="H651" s="666" t="s">
        <v>1387</v>
      </c>
      <c r="I651" s="666" t="s">
        <v>1387</v>
      </c>
      <c r="J651" s="666" t="s">
        <v>1388</v>
      </c>
      <c r="K651" s="666" t="s">
        <v>1389</v>
      </c>
      <c r="L651" s="668">
        <v>199.98</v>
      </c>
      <c r="M651" s="668">
        <v>18</v>
      </c>
      <c r="N651" s="669">
        <v>3599.64</v>
      </c>
    </row>
    <row r="652" spans="1:14" ht="14.4" customHeight="1" x14ac:dyDescent="0.3">
      <c r="A652" s="664" t="s">
        <v>527</v>
      </c>
      <c r="B652" s="665" t="s">
        <v>2566</v>
      </c>
      <c r="C652" s="666" t="s">
        <v>541</v>
      </c>
      <c r="D652" s="667" t="s">
        <v>2569</v>
      </c>
      <c r="E652" s="666" t="s">
        <v>547</v>
      </c>
      <c r="F652" s="667" t="s">
        <v>2571</v>
      </c>
      <c r="G652" s="666" t="s">
        <v>580</v>
      </c>
      <c r="H652" s="666" t="s">
        <v>2270</v>
      </c>
      <c r="I652" s="666" t="s">
        <v>2270</v>
      </c>
      <c r="J652" s="666" t="s">
        <v>2271</v>
      </c>
      <c r="K652" s="666" t="s">
        <v>2272</v>
      </c>
      <c r="L652" s="668">
        <v>52.032170916178202</v>
      </c>
      <c r="M652" s="668">
        <v>18</v>
      </c>
      <c r="N652" s="669">
        <v>936.57907649120762</v>
      </c>
    </row>
    <row r="653" spans="1:14" ht="14.4" customHeight="1" x14ac:dyDescent="0.3">
      <c r="A653" s="664" t="s">
        <v>527</v>
      </c>
      <c r="B653" s="665" t="s">
        <v>2566</v>
      </c>
      <c r="C653" s="666" t="s">
        <v>541</v>
      </c>
      <c r="D653" s="667" t="s">
        <v>2569</v>
      </c>
      <c r="E653" s="666" t="s">
        <v>547</v>
      </c>
      <c r="F653" s="667" t="s">
        <v>2571</v>
      </c>
      <c r="G653" s="666" t="s">
        <v>580</v>
      </c>
      <c r="H653" s="666" t="s">
        <v>1390</v>
      </c>
      <c r="I653" s="666" t="s">
        <v>1390</v>
      </c>
      <c r="J653" s="666" t="s">
        <v>1391</v>
      </c>
      <c r="K653" s="666" t="s">
        <v>1392</v>
      </c>
      <c r="L653" s="668">
        <v>73.099999999999952</v>
      </c>
      <c r="M653" s="668">
        <v>5</v>
      </c>
      <c r="N653" s="669">
        <v>365.49999999999977</v>
      </c>
    </row>
    <row r="654" spans="1:14" ht="14.4" customHeight="1" x14ac:dyDescent="0.3">
      <c r="A654" s="664" t="s">
        <v>527</v>
      </c>
      <c r="B654" s="665" t="s">
        <v>2566</v>
      </c>
      <c r="C654" s="666" t="s">
        <v>541</v>
      </c>
      <c r="D654" s="667" t="s">
        <v>2569</v>
      </c>
      <c r="E654" s="666" t="s">
        <v>547</v>
      </c>
      <c r="F654" s="667" t="s">
        <v>2571</v>
      </c>
      <c r="G654" s="666" t="s">
        <v>580</v>
      </c>
      <c r="H654" s="666" t="s">
        <v>1393</v>
      </c>
      <c r="I654" s="666" t="s">
        <v>1393</v>
      </c>
      <c r="J654" s="666" t="s">
        <v>1394</v>
      </c>
      <c r="K654" s="666" t="s">
        <v>1395</v>
      </c>
      <c r="L654" s="668">
        <v>264.99</v>
      </c>
      <c r="M654" s="668">
        <v>8</v>
      </c>
      <c r="N654" s="669">
        <v>2119.92</v>
      </c>
    </row>
    <row r="655" spans="1:14" ht="14.4" customHeight="1" x14ac:dyDescent="0.3">
      <c r="A655" s="664" t="s">
        <v>527</v>
      </c>
      <c r="B655" s="665" t="s">
        <v>2566</v>
      </c>
      <c r="C655" s="666" t="s">
        <v>541</v>
      </c>
      <c r="D655" s="667" t="s">
        <v>2569</v>
      </c>
      <c r="E655" s="666" t="s">
        <v>547</v>
      </c>
      <c r="F655" s="667" t="s">
        <v>2571</v>
      </c>
      <c r="G655" s="666" t="s">
        <v>580</v>
      </c>
      <c r="H655" s="666" t="s">
        <v>2273</v>
      </c>
      <c r="I655" s="666" t="s">
        <v>2273</v>
      </c>
      <c r="J655" s="666" t="s">
        <v>2274</v>
      </c>
      <c r="K655" s="666" t="s">
        <v>2275</v>
      </c>
      <c r="L655" s="668">
        <v>372.80000000000013</v>
      </c>
      <c r="M655" s="668">
        <v>5</v>
      </c>
      <c r="N655" s="669">
        <v>1864.0000000000007</v>
      </c>
    </row>
    <row r="656" spans="1:14" ht="14.4" customHeight="1" x14ac:dyDescent="0.3">
      <c r="A656" s="664" t="s">
        <v>527</v>
      </c>
      <c r="B656" s="665" t="s">
        <v>2566</v>
      </c>
      <c r="C656" s="666" t="s">
        <v>541</v>
      </c>
      <c r="D656" s="667" t="s">
        <v>2569</v>
      </c>
      <c r="E656" s="666" t="s">
        <v>547</v>
      </c>
      <c r="F656" s="667" t="s">
        <v>2571</v>
      </c>
      <c r="G656" s="666" t="s">
        <v>580</v>
      </c>
      <c r="H656" s="666" t="s">
        <v>1399</v>
      </c>
      <c r="I656" s="666" t="s">
        <v>1399</v>
      </c>
      <c r="J656" s="666" t="s">
        <v>1081</v>
      </c>
      <c r="K656" s="666" t="s">
        <v>1082</v>
      </c>
      <c r="L656" s="668">
        <v>47.612476032317588</v>
      </c>
      <c r="M656" s="668">
        <v>394</v>
      </c>
      <c r="N656" s="669">
        <v>18759.315556733131</v>
      </c>
    </row>
    <row r="657" spans="1:14" ht="14.4" customHeight="1" x14ac:dyDescent="0.3">
      <c r="A657" s="664" t="s">
        <v>527</v>
      </c>
      <c r="B657" s="665" t="s">
        <v>2566</v>
      </c>
      <c r="C657" s="666" t="s">
        <v>541</v>
      </c>
      <c r="D657" s="667" t="s">
        <v>2569</v>
      </c>
      <c r="E657" s="666" t="s">
        <v>547</v>
      </c>
      <c r="F657" s="667" t="s">
        <v>2571</v>
      </c>
      <c r="G657" s="666" t="s">
        <v>580</v>
      </c>
      <c r="H657" s="666" t="s">
        <v>2276</v>
      </c>
      <c r="I657" s="666" t="s">
        <v>2276</v>
      </c>
      <c r="J657" s="666" t="s">
        <v>1414</v>
      </c>
      <c r="K657" s="666" t="s">
        <v>1415</v>
      </c>
      <c r="L657" s="668">
        <v>72.450000000000017</v>
      </c>
      <c r="M657" s="668">
        <v>2</v>
      </c>
      <c r="N657" s="669">
        <v>144.90000000000003</v>
      </c>
    </row>
    <row r="658" spans="1:14" ht="14.4" customHeight="1" x14ac:dyDescent="0.3">
      <c r="A658" s="664" t="s">
        <v>527</v>
      </c>
      <c r="B658" s="665" t="s">
        <v>2566</v>
      </c>
      <c r="C658" s="666" t="s">
        <v>541</v>
      </c>
      <c r="D658" s="667" t="s">
        <v>2569</v>
      </c>
      <c r="E658" s="666" t="s">
        <v>547</v>
      </c>
      <c r="F658" s="667" t="s">
        <v>2571</v>
      </c>
      <c r="G658" s="666" t="s">
        <v>580</v>
      </c>
      <c r="H658" s="666" t="s">
        <v>2277</v>
      </c>
      <c r="I658" s="666" t="s">
        <v>2277</v>
      </c>
      <c r="J658" s="666" t="s">
        <v>719</v>
      </c>
      <c r="K658" s="666" t="s">
        <v>1417</v>
      </c>
      <c r="L658" s="668">
        <v>124.41667780112448</v>
      </c>
      <c r="M658" s="668">
        <v>3</v>
      </c>
      <c r="N658" s="669">
        <v>373.25003340337344</v>
      </c>
    </row>
    <row r="659" spans="1:14" ht="14.4" customHeight="1" x14ac:dyDescent="0.3">
      <c r="A659" s="664" t="s">
        <v>527</v>
      </c>
      <c r="B659" s="665" t="s">
        <v>2566</v>
      </c>
      <c r="C659" s="666" t="s">
        <v>541</v>
      </c>
      <c r="D659" s="667" t="s">
        <v>2569</v>
      </c>
      <c r="E659" s="666" t="s">
        <v>547</v>
      </c>
      <c r="F659" s="667" t="s">
        <v>2571</v>
      </c>
      <c r="G659" s="666" t="s">
        <v>580</v>
      </c>
      <c r="H659" s="666" t="s">
        <v>2278</v>
      </c>
      <c r="I659" s="666" t="s">
        <v>925</v>
      </c>
      <c r="J659" s="666" t="s">
        <v>2279</v>
      </c>
      <c r="K659" s="666"/>
      <c r="L659" s="668">
        <v>62.780000000000037</v>
      </c>
      <c r="M659" s="668">
        <v>1</v>
      </c>
      <c r="N659" s="669">
        <v>62.780000000000037</v>
      </c>
    </row>
    <row r="660" spans="1:14" ht="14.4" customHeight="1" x14ac:dyDescent="0.3">
      <c r="A660" s="664" t="s">
        <v>527</v>
      </c>
      <c r="B660" s="665" t="s">
        <v>2566</v>
      </c>
      <c r="C660" s="666" t="s">
        <v>541</v>
      </c>
      <c r="D660" s="667" t="s">
        <v>2569</v>
      </c>
      <c r="E660" s="666" t="s">
        <v>547</v>
      </c>
      <c r="F660" s="667" t="s">
        <v>2571</v>
      </c>
      <c r="G660" s="666" t="s">
        <v>580</v>
      </c>
      <c r="H660" s="666" t="s">
        <v>1406</v>
      </c>
      <c r="I660" s="666" t="s">
        <v>1406</v>
      </c>
      <c r="J660" s="666" t="s">
        <v>1407</v>
      </c>
      <c r="K660" s="666" t="s">
        <v>1408</v>
      </c>
      <c r="L660" s="668">
        <v>88.81</v>
      </c>
      <c r="M660" s="668">
        <v>1</v>
      </c>
      <c r="N660" s="669">
        <v>88.81</v>
      </c>
    </row>
    <row r="661" spans="1:14" ht="14.4" customHeight="1" x14ac:dyDescent="0.3">
      <c r="A661" s="664" t="s">
        <v>527</v>
      </c>
      <c r="B661" s="665" t="s">
        <v>2566</v>
      </c>
      <c r="C661" s="666" t="s">
        <v>541</v>
      </c>
      <c r="D661" s="667" t="s">
        <v>2569</v>
      </c>
      <c r="E661" s="666" t="s">
        <v>547</v>
      </c>
      <c r="F661" s="667" t="s">
        <v>2571</v>
      </c>
      <c r="G661" s="666" t="s">
        <v>580</v>
      </c>
      <c r="H661" s="666" t="s">
        <v>2280</v>
      </c>
      <c r="I661" s="666" t="s">
        <v>2280</v>
      </c>
      <c r="J661" s="666" t="s">
        <v>2281</v>
      </c>
      <c r="K661" s="666" t="s">
        <v>2282</v>
      </c>
      <c r="L661" s="668">
        <v>54.76</v>
      </c>
      <c r="M661" s="668">
        <v>1</v>
      </c>
      <c r="N661" s="669">
        <v>54.76</v>
      </c>
    </row>
    <row r="662" spans="1:14" ht="14.4" customHeight="1" x14ac:dyDescent="0.3">
      <c r="A662" s="664" t="s">
        <v>527</v>
      </c>
      <c r="B662" s="665" t="s">
        <v>2566</v>
      </c>
      <c r="C662" s="666" t="s">
        <v>541</v>
      </c>
      <c r="D662" s="667" t="s">
        <v>2569</v>
      </c>
      <c r="E662" s="666" t="s">
        <v>547</v>
      </c>
      <c r="F662" s="667" t="s">
        <v>2571</v>
      </c>
      <c r="G662" s="666" t="s">
        <v>580</v>
      </c>
      <c r="H662" s="666" t="s">
        <v>2283</v>
      </c>
      <c r="I662" s="666" t="s">
        <v>2283</v>
      </c>
      <c r="J662" s="666" t="s">
        <v>2284</v>
      </c>
      <c r="K662" s="666" t="s">
        <v>2285</v>
      </c>
      <c r="L662" s="668">
        <v>117.93999999999997</v>
      </c>
      <c r="M662" s="668">
        <v>1</v>
      </c>
      <c r="N662" s="669">
        <v>117.93999999999997</v>
      </c>
    </row>
    <row r="663" spans="1:14" ht="14.4" customHeight="1" x14ac:dyDescent="0.3">
      <c r="A663" s="664" t="s">
        <v>527</v>
      </c>
      <c r="B663" s="665" t="s">
        <v>2566</v>
      </c>
      <c r="C663" s="666" t="s">
        <v>541</v>
      </c>
      <c r="D663" s="667" t="s">
        <v>2569</v>
      </c>
      <c r="E663" s="666" t="s">
        <v>547</v>
      </c>
      <c r="F663" s="667" t="s">
        <v>2571</v>
      </c>
      <c r="G663" s="666" t="s">
        <v>580</v>
      </c>
      <c r="H663" s="666" t="s">
        <v>2286</v>
      </c>
      <c r="I663" s="666" t="s">
        <v>2286</v>
      </c>
      <c r="J663" s="666" t="s">
        <v>2287</v>
      </c>
      <c r="K663" s="666" t="s">
        <v>728</v>
      </c>
      <c r="L663" s="668">
        <v>170.32000000000002</v>
      </c>
      <c r="M663" s="668">
        <v>1</v>
      </c>
      <c r="N663" s="669">
        <v>170.32000000000002</v>
      </c>
    </row>
    <row r="664" spans="1:14" ht="14.4" customHeight="1" x14ac:dyDescent="0.3">
      <c r="A664" s="664" t="s">
        <v>527</v>
      </c>
      <c r="B664" s="665" t="s">
        <v>2566</v>
      </c>
      <c r="C664" s="666" t="s">
        <v>541</v>
      </c>
      <c r="D664" s="667" t="s">
        <v>2569</v>
      </c>
      <c r="E664" s="666" t="s">
        <v>547</v>
      </c>
      <c r="F664" s="667" t="s">
        <v>2571</v>
      </c>
      <c r="G664" s="666" t="s">
        <v>580</v>
      </c>
      <c r="H664" s="666" t="s">
        <v>2288</v>
      </c>
      <c r="I664" s="666" t="s">
        <v>925</v>
      </c>
      <c r="J664" s="666" t="s">
        <v>2289</v>
      </c>
      <c r="K664" s="666"/>
      <c r="L664" s="668">
        <v>3.18</v>
      </c>
      <c r="M664" s="668">
        <v>50</v>
      </c>
      <c r="N664" s="669">
        <v>159</v>
      </c>
    </row>
    <row r="665" spans="1:14" ht="14.4" customHeight="1" x14ac:dyDescent="0.3">
      <c r="A665" s="664" t="s">
        <v>527</v>
      </c>
      <c r="B665" s="665" t="s">
        <v>2566</v>
      </c>
      <c r="C665" s="666" t="s">
        <v>541</v>
      </c>
      <c r="D665" s="667" t="s">
        <v>2569</v>
      </c>
      <c r="E665" s="666" t="s">
        <v>547</v>
      </c>
      <c r="F665" s="667" t="s">
        <v>2571</v>
      </c>
      <c r="G665" s="666" t="s">
        <v>580</v>
      </c>
      <c r="H665" s="666" t="s">
        <v>2290</v>
      </c>
      <c r="I665" s="666" t="s">
        <v>2291</v>
      </c>
      <c r="J665" s="666" t="s">
        <v>2292</v>
      </c>
      <c r="K665" s="666" t="s">
        <v>2293</v>
      </c>
      <c r="L665" s="668">
        <v>49.279999999999987</v>
      </c>
      <c r="M665" s="668">
        <v>1</v>
      </c>
      <c r="N665" s="669">
        <v>49.279999999999987</v>
      </c>
    </row>
    <row r="666" spans="1:14" ht="14.4" customHeight="1" x14ac:dyDescent="0.3">
      <c r="A666" s="664" t="s">
        <v>527</v>
      </c>
      <c r="B666" s="665" t="s">
        <v>2566</v>
      </c>
      <c r="C666" s="666" t="s">
        <v>541</v>
      </c>
      <c r="D666" s="667" t="s">
        <v>2569</v>
      </c>
      <c r="E666" s="666" t="s">
        <v>547</v>
      </c>
      <c r="F666" s="667" t="s">
        <v>2571</v>
      </c>
      <c r="G666" s="666" t="s">
        <v>580</v>
      </c>
      <c r="H666" s="666" t="s">
        <v>2294</v>
      </c>
      <c r="I666" s="666" t="s">
        <v>2294</v>
      </c>
      <c r="J666" s="666" t="s">
        <v>2295</v>
      </c>
      <c r="K666" s="666" t="s">
        <v>2296</v>
      </c>
      <c r="L666" s="668">
        <v>1360.49</v>
      </c>
      <c r="M666" s="668">
        <v>2</v>
      </c>
      <c r="N666" s="669">
        <v>2720.98</v>
      </c>
    </row>
    <row r="667" spans="1:14" ht="14.4" customHeight="1" x14ac:dyDescent="0.3">
      <c r="A667" s="664" t="s">
        <v>527</v>
      </c>
      <c r="B667" s="665" t="s">
        <v>2566</v>
      </c>
      <c r="C667" s="666" t="s">
        <v>541</v>
      </c>
      <c r="D667" s="667" t="s">
        <v>2569</v>
      </c>
      <c r="E667" s="666" t="s">
        <v>547</v>
      </c>
      <c r="F667" s="667" t="s">
        <v>2571</v>
      </c>
      <c r="G667" s="666" t="s">
        <v>580</v>
      </c>
      <c r="H667" s="666" t="s">
        <v>2297</v>
      </c>
      <c r="I667" s="666" t="s">
        <v>925</v>
      </c>
      <c r="J667" s="666" t="s">
        <v>2298</v>
      </c>
      <c r="K667" s="666"/>
      <c r="L667" s="668">
        <v>88.499999999999957</v>
      </c>
      <c r="M667" s="668">
        <v>1</v>
      </c>
      <c r="N667" s="669">
        <v>88.499999999999957</v>
      </c>
    </row>
    <row r="668" spans="1:14" ht="14.4" customHeight="1" x14ac:dyDescent="0.3">
      <c r="A668" s="664" t="s">
        <v>527</v>
      </c>
      <c r="B668" s="665" t="s">
        <v>2566</v>
      </c>
      <c r="C668" s="666" t="s">
        <v>541</v>
      </c>
      <c r="D668" s="667" t="s">
        <v>2569</v>
      </c>
      <c r="E668" s="666" t="s">
        <v>547</v>
      </c>
      <c r="F668" s="667" t="s">
        <v>2571</v>
      </c>
      <c r="G668" s="666" t="s">
        <v>580</v>
      </c>
      <c r="H668" s="666" t="s">
        <v>2299</v>
      </c>
      <c r="I668" s="666" t="s">
        <v>2299</v>
      </c>
      <c r="J668" s="666" t="s">
        <v>2300</v>
      </c>
      <c r="K668" s="666" t="s">
        <v>2301</v>
      </c>
      <c r="L668" s="668">
        <v>69.339999999999989</v>
      </c>
      <c r="M668" s="668">
        <v>1</v>
      </c>
      <c r="N668" s="669">
        <v>69.339999999999989</v>
      </c>
    </row>
    <row r="669" spans="1:14" ht="14.4" customHeight="1" x14ac:dyDescent="0.3">
      <c r="A669" s="664" t="s">
        <v>527</v>
      </c>
      <c r="B669" s="665" t="s">
        <v>2566</v>
      </c>
      <c r="C669" s="666" t="s">
        <v>541</v>
      </c>
      <c r="D669" s="667" t="s">
        <v>2569</v>
      </c>
      <c r="E669" s="666" t="s">
        <v>547</v>
      </c>
      <c r="F669" s="667" t="s">
        <v>2571</v>
      </c>
      <c r="G669" s="666" t="s">
        <v>580</v>
      </c>
      <c r="H669" s="666" t="s">
        <v>1416</v>
      </c>
      <c r="I669" s="666" t="s">
        <v>1416</v>
      </c>
      <c r="J669" s="666" t="s">
        <v>719</v>
      </c>
      <c r="K669" s="666" t="s">
        <v>1417</v>
      </c>
      <c r="L669" s="668">
        <v>72.88</v>
      </c>
      <c r="M669" s="668">
        <v>2</v>
      </c>
      <c r="N669" s="669">
        <v>145.76</v>
      </c>
    </row>
    <row r="670" spans="1:14" ht="14.4" customHeight="1" x14ac:dyDescent="0.3">
      <c r="A670" s="664" t="s">
        <v>527</v>
      </c>
      <c r="B670" s="665" t="s">
        <v>2566</v>
      </c>
      <c r="C670" s="666" t="s">
        <v>541</v>
      </c>
      <c r="D670" s="667" t="s">
        <v>2569</v>
      </c>
      <c r="E670" s="666" t="s">
        <v>547</v>
      </c>
      <c r="F670" s="667" t="s">
        <v>2571</v>
      </c>
      <c r="G670" s="666" t="s">
        <v>580</v>
      </c>
      <c r="H670" s="666" t="s">
        <v>1418</v>
      </c>
      <c r="I670" s="666" t="s">
        <v>1418</v>
      </c>
      <c r="J670" s="666" t="s">
        <v>1419</v>
      </c>
      <c r="K670" s="666" t="s">
        <v>1420</v>
      </c>
      <c r="L670" s="668">
        <v>11.318999999999999</v>
      </c>
      <c r="M670" s="668">
        <v>5</v>
      </c>
      <c r="N670" s="669">
        <v>56.594999999999999</v>
      </c>
    </row>
    <row r="671" spans="1:14" ht="14.4" customHeight="1" x14ac:dyDescent="0.3">
      <c r="A671" s="664" t="s">
        <v>527</v>
      </c>
      <c r="B671" s="665" t="s">
        <v>2566</v>
      </c>
      <c r="C671" s="666" t="s">
        <v>541</v>
      </c>
      <c r="D671" s="667" t="s">
        <v>2569</v>
      </c>
      <c r="E671" s="666" t="s">
        <v>547</v>
      </c>
      <c r="F671" s="667" t="s">
        <v>2571</v>
      </c>
      <c r="G671" s="666" t="s">
        <v>580</v>
      </c>
      <c r="H671" s="666" t="s">
        <v>1805</v>
      </c>
      <c r="I671" s="666" t="s">
        <v>925</v>
      </c>
      <c r="J671" s="666" t="s">
        <v>1806</v>
      </c>
      <c r="K671" s="666" t="s">
        <v>1807</v>
      </c>
      <c r="L671" s="668">
        <v>115.43375</v>
      </c>
      <c r="M671" s="668">
        <v>2</v>
      </c>
      <c r="N671" s="669">
        <v>230.86750000000001</v>
      </c>
    </row>
    <row r="672" spans="1:14" ht="14.4" customHeight="1" x14ac:dyDescent="0.3">
      <c r="A672" s="664" t="s">
        <v>527</v>
      </c>
      <c r="B672" s="665" t="s">
        <v>2566</v>
      </c>
      <c r="C672" s="666" t="s">
        <v>541</v>
      </c>
      <c r="D672" s="667" t="s">
        <v>2569</v>
      </c>
      <c r="E672" s="666" t="s">
        <v>547</v>
      </c>
      <c r="F672" s="667" t="s">
        <v>2571</v>
      </c>
      <c r="G672" s="666" t="s">
        <v>580</v>
      </c>
      <c r="H672" s="666" t="s">
        <v>1424</v>
      </c>
      <c r="I672" s="666" t="s">
        <v>1424</v>
      </c>
      <c r="J672" s="666" t="s">
        <v>719</v>
      </c>
      <c r="K672" s="666" t="s">
        <v>720</v>
      </c>
      <c r="L672" s="668">
        <v>28.600000000000005</v>
      </c>
      <c r="M672" s="668">
        <v>4</v>
      </c>
      <c r="N672" s="669">
        <v>114.40000000000002</v>
      </c>
    </row>
    <row r="673" spans="1:14" ht="14.4" customHeight="1" x14ac:dyDescent="0.3">
      <c r="A673" s="664" t="s">
        <v>527</v>
      </c>
      <c r="B673" s="665" t="s">
        <v>2566</v>
      </c>
      <c r="C673" s="666" t="s">
        <v>541</v>
      </c>
      <c r="D673" s="667" t="s">
        <v>2569</v>
      </c>
      <c r="E673" s="666" t="s">
        <v>547</v>
      </c>
      <c r="F673" s="667" t="s">
        <v>2571</v>
      </c>
      <c r="G673" s="666" t="s">
        <v>580</v>
      </c>
      <c r="H673" s="666" t="s">
        <v>2302</v>
      </c>
      <c r="I673" s="666" t="s">
        <v>2302</v>
      </c>
      <c r="J673" s="666" t="s">
        <v>2303</v>
      </c>
      <c r="K673" s="666" t="s">
        <v>1613</v>
      </c>
      <c r="L673" s="668">
        <v>154.31</v>
      </c>
      <c r="M673" s="668">
        <v>1</v>
      </c>
      <c r="N673" s="669">
        <v>154.31</v>
      </c>
    </row>
    <row r="674" spans="1:14" ht="14.4" customHeight="1" x14ac:dyDescent="0.3">
      <c r="A674" s="664" t="s">
        <v>527</v>
      </c>
      <c r="B674" s="665" t="s">
        <v>2566</v>
      </c>
      <c r="C674" s="666" t="s">
        <v>541</v>
      </c>
      <c r="D674" s="667" t="s">
        <v>2569</v>
      </c>
      <c r="E674" s="666" t="s">
        <v>547</v>
      </c>
      <c r="F674" s="667" t="s">
        <v>2571</v>
      </c>
      <c r="G674" s="666" t="s">
        <v>580</v>
      </c>
      <c r="H674" s="666" t="s">
        <v>2304</v>
      </c>
      <c r="I674" s="666" t="s">
        <v>2305</v>
      </c>
      <c r="J674" s="666" t="s">
        <v>2306</v>
      </c>
      <c r="K674" s="666" t="s">
        <v>2307</v>
      </c>
      <c r="L674" s="668">
        <v>1181.9299999999998</v>
      </c>
      <c r="M674" s="668">
        <v>1</v>
      </c>
      <c r="N674" s="669">
        <v>1181.9299999999998</v>
      </c>
    </row>
    <row r="675" spans="1:14" ht="14.4" customHeight="1" x14ac:dyDescent="0.3">
      <c r="A675" s="664" t="s">
        <v>527</v>
      </c>
      <c r="B675" s="665" t="s">
        <v>2566</v>
      </c>
      <c r="C675" s="666" t="s">
        <v>541</v>
      </c>
      <c r="D675" s="667" t="s">
        <v>2569</v>
      </c>
      <c r="E675" s="666" t="s">
        <v>547</v>
      </c>
      <c r="F675" s="667" t="s">
        <v>2571</v>
      </c>
      <c r="G675" s="666" t="s">
        <v>580</v>
      </c>
      <c r="H675" s="666" t="s">
        <v>2308</v>
      </c>
      <c r="I675" s="666" t="s">
        <v>2309</v>
      </c>
      <c r="J675" s="666" t="s">
        <v>2310</v>
      </c>
      <c r="K675" s="666" t="s">
        <v>1398</v>
      </c>
      <c r="L675" s="668">
        <v>167.88999999999996</v>
      </c>
      <c r="M675" s="668">
        <v>1</v>
      </c>
      <c r="N675" s="669">
        <v>167.88999999999996</v>
      </c>
    </row>
    <row r="676" spans="1:14" ht="14.4" customHeight="1" x14ac:dyDescent="0.3">
      <c r="A676" s="664" t="s">
        <v>527</v>
      </c>
      <c r="B676" s="665" t="s">
        <v>2566</v>
      </c>
      <c r="C676" s="666" t="s">
        <v>541</v>
      </c>
      <c r="D676" s="667" t="s">
        <v>2569</v>
      </c>
      <c r="E676" s="666" t="s">
        <v>547</v>
      </c>
      <c r="F676" s="667" t="s">
        <v>2571</v>
      </c>
      <c r="G676" s="666" t="s">
        <v>580</v>
      </c>
      <c r="H676" s="666" t="s">
        <v>2311</v>
      </c>
      <c r="I676" s="666" t="s">
        <v>2311</v>
      </c>
      <c r="J676" s="666" t="s">
        <v>2312</v>
      </c>
      <c r="K676" s="666" t="s">
        <v>2313</v>
      </c>
      <c r="L676" s="668">
        <v>51.26</v>
      </c>
      <c r="M676" s="668">
        <v>1</v>
      </c>
      <c r="N676" s="669">
        <v>51.26</v>
      </c>
    </row>
    <row r="677" spans="1:14" ht="14.4" customHeight="1" x14ac:dyDescent="0.3">
      <c r="A677" s="664" t="s">
        <v>527</v>
      </c>
      <c r="B677" s="665" t="s">
        <v>2566</v>
      </c>
      <c r="C677" s="666" t="s">
        <v>541</v>
      </c>
      <c r="D677" s="667" t="s">
        <v>2569</v>
      </c>
      <c r="E677" s="666" t="s">
        <v>547</v>
      </c>
      <c r="F677" s="667" t="s">
        <v>2571</v>
      </c>
      <c r="G677" s="666" t="s">
        <v>580</v>
      </c>
      <c r="H677" s="666" t="s">
        <v>2314</v>
      </c>
      <c r="I677" s="666" t="s">
        <v>2314</v>
      </c>
      <c r="J677" s="666" t="s">
        <v>2315</v>
      </c>
      <c r="K677" s="666" t="s">
        <v>2316</v>
      </c>
      <c r="L677" s="668">
        <v>19.25</v>
      </c>
      <c r="M677" s="668">
        <v>30</v>
      </c>
      <c r="N677" s="669">
        <v>577.5</v>
      </c>
    </row>
    <row r="678" spans="1:14" ht="14.4" customHeight="1" x14ac:dyDescent="0.3">
      <c r="A678" s="664" t="s">
        <v>527</v>
      </c>
      <c r="B678" s="665" t="s">
        <v>2566</v>
      </c>
      <c r="C678" s="666" t="s">
        <v>541</v>
      </c>
      <c r="D678" s="667" t="s">
        <v>2569</v>
      </c>
      <c r="E678" s="666" t="s">
        <v>547</v>
      </c>
      <c r="F678" s="667" t="s">
        <v>2571</v>
      </c>
      <c r="G678" s="666" t="s">
        <v>1433</v>
      </c>
      <c r="H678" s="666" t="s">
        <v>1434</v>
      </c>
      <c r="I678" s="666" t="s">
        <v>1434</v>
      </c>
      <c r="J678" s="666" t="s">
        <v>1435</v>
      </c>
      <c r="K678" s="666" t="s">
        <v>1436</v>
      </c>
      <c r="L678" s="668">
        <v>14.880000000000008</v>
      </c>
      <c r="M678" s="668">
        <v>1</v>
      </c>
      <c r="N678" s="669">
        <v>14.880000000000008</v>
      </c>
    </row>
    <row r="679" spans="1:14" ht="14.4" customHeight="1" x14ac:dyDescent="0.3">
      <c r="A679" s="664" t="s">
        <v>527</v>
      </c>
      <c r="B679" s="665" t="s">
        <v>2566</v>
      </c>
      <c r="C679" s="666" t="s">
        <v>541</v>
      </c>
      <c r="D679" s="667" t="s">
        <v>2569</v>
      </c>
      <c r="E679" s="666" t="s">
        <v>547</v>
      </c>
      <c r="F679" s="667" t="s">
        <v>2571</v>
      </c>
      <c r="G679" s="666" t="s">
        <v>1433</v>
      </c>
      <c r="H679" s="666" t="s">
        <v>2317</v>
      </c>
      <c r="I679" s="666" t="s">
        <v>2317</v>
      </c>
      <c r="J679" s="666" t="s">
        <v>2318</v>
      </c>
      <c r="K679" s="666" t="s">
        <v>2319</v>
      </c>
      <c r="L679" s="668">
        <v>12.059999999999997</v>
      </c>
      <c r="M679" s="668">
        <v>1</v>
      </c>
      <c r="N679" s="669">
        <v>12.059999999999997</v>
      </c>
    </row>
    <row r="680" spans="1:14" ht="14.4" customHeight="1" x14ac:dyDescent="0.3">
      <c r="A680" s="664" t="s">
        <v>527</v>
      </c>
      <c r="B680" s="665" t="s">
        <v>2566</v>
      </c>
      <c r="C680" s="666" t="s">
        <v>541</v>
      </c>
      <c r="D680" s="667" t="s">
        <v>2569</v>
      </c>
      <c r="E680" s="666" t="s">
        <v>547</v>
      </c>
      <c r="F680" s="667" t="s">
        <v>2571</v>
      </c>
      <c r="G680" s="666" t="s">
        <v>1433</v>
      </c>
      <c r="H680" s="666" t="s">
        <v>2320</v>
      </c>
      <c r="I680" s="666" t="s">
        <v>2321</v>
      </c>
      <c r="J680" s="666" t="s">
        <v>2322</v>
      </c>
      <c r="K680" s="666" t="s">
        <v>2323</v>
      </c>
      <c r="L680" s="668">
        <v>75.920000000000016</v>
      </c>
      <c r="M680" s="668">
        <v>1</v>
      </c>
      <c r="N680" s="669">
        <v>75.920000000000016</v>
      </c>
    </row>
    <row r="681" spans="1:14" ht="14.4" customHeight="1" x14ac:dyDescent="0.3">
      <c r="A681" s="664" t="s">
        <v>527</v>
      </c>
      <c r="B681" s="665" t="s">
        <v>2566</v>
      </c>
      <c r="C681" s="666" t="s">
        <v>541</v>
      </c>
      <c r="D681" s="667" t="s">
        <v>2569</v>
      </c>
      <c r="E681" s="666" t="s">
        <v>547</v>
      </c>
      <c r="F681" s="667" t="s">
        <v>2571</v>
      </c>
      <c r="G681" s="666" t="s">
        <v>1433</v>
      </c>
      <c r="H681" s="666" t="s">
        <v>1437</v>
      </c>
      <c r="I681" s="666" t="s">
        <v>1438</v>
      </c>
      <c r="J681" s="666" t="s">
        <v>1439</v>
      </c>
      <c r="K681" s="666" t="s">
        <v>1440</v>
      </c>
      <c r="L681" s="668">
        <v>34.75</v>
      </c>
      <c r="M681" s="668">
        <v>8</v>
      </c>
      <c r="N681" s="669">
        <v>278</v>
      </c>
    </row>
    <row r="682" spans="1:14" ht="14.4" customHeight="1" x14ac:dyDescent="0.3">
      <c r="A682" s="664" t="s">
        <v>527</v>
      </c>
      <c r="B682" s="665" t="s">
        <v>2566</v>
      </c>
      <c r="C682" s="666" t="s">
        <v>541</v>
      </c>
      <c r="D682" s="667" t="s">
        <v>2569</v>
      </c>
      <c r="E682" s="666" t="s">
        <v>547</v>
      </c>
      <c r="F682" s="667" t="s">
        <v>2571</v>
      </c>
      <c r="G682" s="666" t="s">
        <v>1433</v>
      </c>
      <c r="H682" s="666" t="s">
        <v>1443</v>
      </c>
      <c r="I682" s="666" t="s">
        <v>1444</v>
      </c>
      <c r="J682" s="666" t="s">
        <v>1445</v>
      </c>
      <c r="K682" s="666" t="s">
        <v>1446</v>
      </c>
      <c r="L682" s="668">
        <v>45.19</v>
      </c>
      <c r="M682" s="668">
        <v>1</v>
      </c>
      <c r="N682" s="669">
        <v>45.19</v>
      </c>
    </row>
    <row r="683" spans="1:14" ht="14.4" customHeight="1" x14ac:dyDescent="0.3">
      <c r="A683" s="664" t="s">
        <v>527</v>
      </c>
      <c r="B683" s="665" t="s">
        <v>2566</v>
      </c>
      <c r="C683" s="666" t="s">
        <v>541</v>
      </c>
      <c r="D683" s="667" t="s">
        <v>2569</v>
      </c>
      <c r="E683" s="666" t="s">
        <v>547</v>
      </c>
      <c r="F683" s="667" t="s">
        <v>2571</v>
      </c>
      <c r="G683" s="666" t="s">
        <v>1433</v>
      </c>
      <c r="H683" s="666" t="s">
        <v>2324</v>
      </c>
      <c r="I683" s="666" t="s">
        <v>2325</v>
      </c>
      <c r="J683" s="666" t="s">
        <v>1445</v>
      </c>
      <c r="K683" s="666" t="s">
        <v>2326</v>
      </c>
      <c r="L683" s="668">
        <v>90.380065998098189</v>
      </c>
      <c r="M683" s="668">
        <v>1</v>
      </c>
      <c r="N683" s="669">
        <v>90.380065998098189</v>
      </c>
    </row>
    <row r="684" spans="1:14" ht="14.4" customHeight="1" x14ac:dyDescent="0.3">
      <c r="A684" s="664" t="s">
        <v>527</v>
      </c>
      <c r="B684" s="665" t="s">
        <v>2566</v>
      </c>
      <c r="C684" s="666" t="s">
        <v>541</v>
      </c>
      <c r="D684" s="667" t="s">
        <v>2569</v>
      </c>
      <c r="E684" s="666" t="s">
        <v>547</v>
      </c>
      <c r="F684" s="667" t="s">
        <v>2571</v>
      </c>
      <c r="G684" s="666" t="s">
        <v>1433</v>
      </c>
      <c r="H684" s="666" t="s">
        <v>2327</v>
      </c>
      <c r="I684" s="666" t="s">
        <v>2328</v>
      </c>
      <c r="J684" s="666" t="s">
        <v>2329</v>
      </c>
      <c r="K684" s="666" t="s">
        <v>2330</v>
      </c>
      <c r="L684" s="668">
        <v>98.599999440815537</v>
      </c>
      <c r="M684" s="668">
        <v>2</v>
      </c>
      <c r="N684" s="669">
        <v>197.19999888163107</v>
      </c>
    </row>
    <row r="685" spans="1:14" ht="14.4" customHeight="1" x14ac:dyDescent="0.3">
      <c r="A685" s="664" t="s">
        <v>527</v>
      </c>
      <c r="B685" s="665" t="s">
        <v>2566</v>
      </c>
      <c r="C685" s="666" t="s">
        <v>541</v>
      </c>
      <c r="D685" s="667" t="s">
        <v>2569</v>
      </c>
      <c r="E685" s="666" t="s">
        <v>547</v>
      </c>
      <c r="F685" s="667" t="s">
        <v>2571</v>
      </c>
      <c r="G685" s="666" t="s">
        <v>1433</v>
      </c>
      <c r="H685" s="666" t="s">
        <v>2331</v>
      </c>
      <c r="I685" s="666" t="s">
        <v>2332</v>
      </c>
      <c r="J685" s="666" t="s">
        <v>2333</v>
      </c>
      <c r="K685" s="666" t="s">
        <v>1355</v>
      </c>
      <c r="L685" s="668">
        <v>29.299999999999994</v>
      </c>
      <c r="M685" s="668">
        <v>1</v>
      </c>
      <c r="N685" s="669">
        <v>29.299999999999994</v>
      </c>
    </row>
    <row r="686" spans="1:14" ht="14.4" customHeight="1" x14ac:dyDescent="0.3">
      <c r="A686" s="664" t="s">
        <v>527</v>
      </c>
      <c r="B686" s="665" t="s">
        <v>2566</v>
      </c>
      <c r="C686" s="666" t="s">
        <v>541</v>
      </c>
      <c r="D686" s="667" t="s">
        <v>2569</v>
      </c>
      <c r="E686" s="666" t="s">
        <v>547</v>
      </c>
      <c r="F686" s="667" t="s">
        <v>2571</v>
      </c>
      <c r="G686" s="666" t="s">
        <v>1433</v>
      </c>
      <c r="H686" s="666" t="s">
        <v>1447</v>
      </c>
      <c r="I686" s="666" t="s">
        <v>1448</v>
      </c>
      <c r="J686" s="666" t="s">
        <v>1449</v>
      </c>
      <c r="K686" s="666" t="s">
        <v>1003</v>
      </c>
      <c r="L686" s="668">
        <v>62.140000000000022</v>
      </c>
      <c r="M686" s="668">
        <v>2</v>
      </c>
      <c r="N686" s="669">
        <v>124.28000000000004</v>
      </c>
    </row>
    <row r="687" spans="1:14" ht="14.4" customHeight="1" x14ac:dyDescent="0.3">
      <c r="A687" s="664" t="s">
        <v>527</v>
      </c>
      <c r="B687" s="665" t="s">
        <v>2566</v>
      </c>
      <c r="C687" s="666" t="s">
        <v>541</v>
      </c>
      <c r="D687" s="667" t="s">
        <v>2569</v>
      </c>
      <c r="E687" s="666" t="s">
        <v>547</v>
      </c>
      <c r="F687" s="667" t="s">
        <v>2571</v>
      </c>
      <c r="G687" s="666" t="s">
        <v>1433</v>
      </c>
      <c r="H687" s="666" t="s">
        <v>1450</v>
      </c>
      <c r="I687" s="666" t="s">
        <v>1451</v>
      </c>
      <c r="J687" s="666" t="s">
        <v>1452</v>
      </c>
      <c r="K687" s="666" t="s">
        <v>1453</v>
      </c>
      <c r="L687" s="668">
        <v>105.40000000000006</v>
      </c>
      <c r="M687" s="668">
        <v>1</v>
      </c>
      <c r="N687" s="669">
        <v>105.40000000000006</v>
      </c>
    </row>
    <row r="688" spans="1:14" ht="14.4" customHeight="1" x14ac:dyDescent="0.3">
      <c r="A688" s="664" t="s">
        <v>527</v>
      </c>
      <c r="B688" s="665" t="s">
        <v>2566</v>
      </c>
      <c r="C688" s="666" t="s">
        <v>541</v>
      </c>
      <c r="D688" s="667" t="s">
        <v>2569</v>
      </c>
      <c r="E688" s="666" t="s">
        <v>547</v>
      </c>
      <c r="F688" s="667" t="s">
        <v>2571</v>
      </c>
      <c r="G688" s="666" t="s">
        <v>1433</v>
      </c>
      <c r="H688" s="666" t="s">
        <v>1454</v>
      </c>
      <c r="I688" s="666" t="s">
        <v>1455</v>
      </c>
      <c r="J688" s="666" t="s">
        <v>1456</v>
      </c>
      <c r="K688" s="666" t="s">
        <v>1457</v>
      </c>
      <c r="L688" s="668">
        <v>87.440024239061003</v>
      </c>
      <c r="M688" s="668">
        <v>13</v>
      </c>
      <c r="N688" s="669">
        <v>1136.7203151077931</v>
      </c>
    </row>
    <row r="689" spans="1:14" ht="14.4" customHeight="1" x14ac:dyDescent="0.3">
      <c r="A689" s="664" t="s">
        <v>527</v>
      </c>
      <c r="B689" s="665" t="s">
        <v>2566</v>
      </c>
      <c r="C689" s="666" t="s">
        <v>541</v>
      </c>
      <c r="D689" s="667" t="s">
        <v>2569</v>
      </c>
      <c r="E689" s="666" t="s">
        <v>547</v>
      </c>
      <c r="F689" s="667" t="s">
        <v>2571</v>
      </c>
      <c r="G689" s="666" t="s">
        <v>1433</v>
      </c>
      <c r="H689" s="666" t="s">
        <v>1458</v>
      </c>
      <c r="I689" s="666" t="s">
        <v>1459</v>
      </c>
      <c r="J689" s="666" t="s">
        <v>1460</v>
      </c>
      <c r="K689" s="666" t="s">
        <v>1461</v>
      </c>
      <c r="L689" s="668">
        <v>721.2</v>
      </c>
      <c r="M689" s="668">
        <v>10</v>
      </c>
      <c r="N689" s="669">
        <v>7212.0000000000009</v>
      </c>
    </row>
    <row r="690" spans="1:14" ht="14.4" customHeight="1" x14ac:dyDescent="0.3">
      <c r="A690" s="664" t="s">
        <v>527</v>
      </c>
      <c r="B690" s="665" t="s">
        <v>2566</v>
      </c>
      <c r="C690" s="666" t="s">
        <v>541</v>
      </c>
      <c r="D690" s="667" t="s">
        <v>2569</v>
      </c>
      <c r="E690" s="666" t="s">
        <v>547</v>
      </c>
      <c r="F690" s="667" t="s">
        <v>2571</v>
      </c>
      <c r="G690" s="666" t="s">
        <v>1433</v>
      </c>
      <c r="H690" s="666" t="s">
        <v>1462</v>
      </c>
      <c r="I690" s="666" t="s">
        <v>1463</v>
      </c>
      <c r="J690" s="666" t="s">
        <v>1464</v>
      </c>
      <c r="K690" s="666" t="s">
        <v>1141</v>
      </c>
      <c r="L690" s="668">
        <v>42.719999999999992</v>
      </c>
      <c r="M690" s="668">
        <v>4</v>
      </c>
      <c r="N690" s="669">
        <v>170.87999999999997</v>
      </c>
    </row>
    <row r="691" spans="1:14" ht="14.4" customHeight="1" x14ac:dyDescent="0.3">
      <c r="A691" s="664" t="s">
        <v>527</v>
      </c>
      <c r="B691" s="665" t="s">
        <v>2566</v>
      </c>
      <c r="C691" s="666" t="s">
        <v>541</v>
      </c>
      <c r="D691" s="667" t="s">
        <v>2569</v>
      </c>
      <c r="E691" s="666" t="s">
        <v>547</v>
      </c>
      <c r="F691" s="667" t="s">
        <v>2571</v>
      </c>
      <c r="G691" s="666" t="s">
        <v>1433</v>
      </c>
      <c r="H691" s="666" t="s">
        <v>1465</v>
      </c>
      <c r="I691" s="666" t="s">
        <v>1466</v>
      </c>
      <c r="J691" s="666" t="s">
        <v>1467</v>
      </c>
      <c r="K691" s="666" t="s">
        <v>831</v>
      </c>
      <c r="L691" s="668">
        <v>48.260000000000012</v>
      </c>
      <c r="M691" s="668">
        <v>3</v>
      </c>
      <c r="N691" s="669">
        <v>144.78000000000003</v>
      </c>
    </row>
    <row r="692" spans="1:14" ht="14.4" customHeight="1" x14ac:dyDescent="0.3">
      <c r="A692" s="664" t="s">
        <v>527</v>
      </c>
      <c r="B692" s="665" t="s">
        <v>2566</v>
      </c>
      <c r="C692" s="666" t="s">
        <v>541</v>
      </c>
      <c r="D692" s="667" t="s">
        <v>2569</v>
      </c>
      <c r="E692" s="666" t="s">
        <v>547</v>
      </c>
      <c r="F692" s="667" t="s">
        <v>2571</v>
      </c>
      <c r="G692" s="666" t="s">
        <v>1433</v>
      </c>
      <c r="H692" s="666" t="s">
        <v>1468</v>
      </c>
      <c r="I692" s="666" t="s">
        <v>1469</v>
      </c>
      <c r="J692" s="666" t="s">
        <v>1470</v>
      </c>
      <c r="K692" s="666" t="s">
        <v>1471</v>
      </c>
      <c r="L692" s="668">
        <v>43.210086690396004</v>
      </c>
      <c r="M692" s="668">
        <v>1</v>
      </c>
      <c r="N692" s="669">
        <v>43.210086690396004</v>
      </c>
    </row>
    <row r="693" spans="1:14" ht="14.4" customHeight="1" x14ac:dyDescent="0.3">
      <c r="A693" s="664" t="s">
        <v>527</v>
      </c>
      <c r="B693" s="665" t="s">
        <v>2566</v>
      </c>
      <c r="C693" s="666" t="s">
        <v>541</v>
      </c>
      <c r="D693" s="667" t="s">
        <v>2569</v>
      </c>
      <c r="E693" s="666" t="s">
        <v>547</v>
      </c>
      <c r="F693" s="667" t="s">
        <v>2571</v>
      </c>
      <c r="G693" s="666" t="s">
        <v>1433</v>
      </c>
      <c r="H693" s="666" t="s">
        <v>1472</v>
      </c>
      <c r="I693" s="666" t="s">
        <v>1473</v>
      </c>
      <c r="J693" s="666" t="s">
        <v>1474</v>
      </c>
      <c r="K693" s="666" t="s">
        <v>1308</v>
      </c>
      <c r="L693" s="668">
        <v>42.807996948795584</v>
      </c>
      <c r="M693" s="668">
        <v>5</v>
      </c>
      <c r="N693" s="669">
        <v>214.03998474397793</v>
      </c>
    </row>
    <row r="694" spans="1:14" ht="14.4" customHeight="1" x14ac:dyDescent="0.3">
      <c r="A694" s="664" t="s">
        <v>527</v>
      </c>
      <c r="B694" s="665" t="s">
        <v>2566</v>
      </c>
      <c r="C694" s="666" t="s">
        <v>541</v>
      </c>
      <c r="D694" s="667" t="s">
        <v>2569</v>
      </c>
      <c r="E694" s="666" t="s">
        <v>547</v>
      </c>
      <c r="F694" s="667" t="s">
        <v>2571</v>
      </c>
      <c r="G694" s="666" t="s">
        <v>1433</v>
      </c>
      <c r="H694" s="666" t="s">
        <v>1479</v>
      </c>
      <c r="I694" s="666" t="s">
        <v>1480</v>
      </c>
      <c r="J694" s="666" t="s">
        <v>1481</v>
      </c>
      <c r="K694" s="666" t="s">
        <v>1482</v>
      </c>
      <c r="L694" s="668">
        <v>81.650000000000006</v>
      </c>
      <c r="M694" s="668">
        <v>1</v>
      </c>
      <c r="N694" s="669">
        <v>81.650000000000006</v>
      </c>
    </row>
    <row r="695" spans="1:14" ht="14.4" customHeight="1" x14ac:dyDescent="0.3">
      <c r="A695" s="664" t="s">
        <v>527</v>
      </c>
      <c r="B695" s="665" t="s">
        <v>2566</v>
      </c>
      <c r="C695" s="666" t="s">
        <v>541</v>
      </c>
      <c r="D695" s="667" t="s">
        <v>2569</v>
      </c>
      <c r="E695" s="666" t="s">
        <v>547</v>
      </c>
      <c r="F695" s="667" t="s">
        <v>2571</v>
      </c>
      <c r="G695" s="666" t="s">
        <v>1433</v>
      </c>
      <c r="H695" s="666" t="s">
        <v>2334</v>
      </c>
      <c r="I695" s="666" t="s">
        <v>2335</v>
      </c>
      <c r="J695" s="666" t="s">
        <v>2336</v>
      </c>
      <c r="K695" s="666" t="s">
        <v>1865</v>
      </c>
      <c r="L695" s="668">
        <v>36.180000000000007</v>
      </c>
      <c r="M695" s="668">
        <v>1</v>
      </c>
      <c r="N695" s="669">
        <v>36.180000000000007</v>
      </c>
    </row>
    <row r="696" spans="1:14" ht="14.4" customHeight="1" x14ac:dyDescent="0.3">
      <c r="A696" s="664" t="s">
        <v>527</v>
      </c>
      <c r="B696" s="665" t="s">
        <v>2566</v>
      </c>
      <c r="C696" s="666" t="s">
        <v>541</v>
      </c>
      <c r="D696" s="667" t="s">
        <v>2569</v>
      </c>
      <c r="E696" s="666" t="s">
        <v>547</v>
      </c>
      <c r="F696" s="667" t="s">
        <v>2571</v>
      </c>
      <c r="G696" s="666" t="s">
        <v>1433</v>
      </c>
      <c r="H696" s="666" t="s">
        <v>2337</v>
      </c>
      <c r="I696" s="666" t="s">
        <v>2338</v>
      </c>
      <c r="J696" s="666" t="s">
        <v>2339</v>
      </c>
      <c r="K696" s="666" t="s">
        <v>2340</v>
      </c>
      <c r="L696" s="668">
        <v>168.54</v>
      </c>
      <c r="M696" s="668">
        <v>1</v>
      </c>
      <c r="N696" s="669">
        <v>168.54</v>
      </c>
    </row>
    <row r="697" spans="1:14" ht="14.4" customHeight="1" x14ac:dyDescent="0.3">
      <c r="A697" s="664" t="s">
        <v>527</v>
      </c>
      <c r="B697" s="665" t="s">
        <v>2566</v>
      </c>
      <c r="C697" s="666" t="s">
        <v>541</v>
      </c>
      <c r="D697" s="667" t="s">
        <v>2569</v>
      </c>
      <c r="E697" s="666" t="s">
        <v>547</v>
      </c>
      <c r="F697" s="667" t="s">
        <v>2571</v>
      </c>
      <c r="G697" s="666" t="s">
        <v>1433</v>
      </c>
      <c r="H697" s="666" t="s">
        <v>2341</v>
      </c>
      <c r="I697" s="666" t="s">
        <v>2342</v>
      </c>
      <c r="J697" s="666" t="s">
        <v>2343</v>
      </c>
      <c r="K697" s="666" t="s">
        <v>2344</v>
      </c>
      <c r="L697" s="668">
        <v>81.289999999999992</v>
      </c>
      <c r="M697" s="668">
        <v>2</v>
      </c>
      <c r="N697" s="669">
        <v>162.57999999999998</v>
      </c>
    </row>
    <row r="698" spans="1:14" ht="14.4" customHeight="1" x14ac:dyDescent="0.3">
      <c r="A698" s="664" t="s">
        <v>527</v>
      </c>
      <c r="B698" s="665" t="s">
        <v>2566</v>
      </c>
      <c r="C698" s="666" t="s">
        <v>541</v>
      </c>
      <c r="D698" s="667" t="s">
        <v>2569</v>
      </c>
      <c r="E698" s="666" t="s">
        <v>547</v>
      </c>
      <c r="F698" s="667" t="s">
        <v>2571</v>
      </c>
      <c r="G698" s="666" t="s">
        <v>1433</v>
      </c>
      <c r="H698" s="666" t="s">
        <v>1483</v>
      </c>
      <c r="I698" s="666" t="s">
        <v>1484</v>
      </c>
      <c r="J698" s="666" t="s">
        <v>1485</v>
      </c>
      <c r="K698" s="666" t="s">
        <v>1486</v>
      </c>
      <c r="L698" s="668">
        <v>1501.02</v>
      </c>
      <c r="M698" s="668">
        <v>2</v>
      </c>
      <c r="N698" s="669">
        <v>3002.04</v>
      </c>
    </row>
    <row r="699" spans="1:14" ht="14.4" customHeight="1" x14ac:dyDescent="0.3">
      <c r="A699" s="664" t="s">
        <v>527</v>
      </c>
      <c r="B699" s="665" t="s">
        <v>2566</v>
      </c>
      <c r="C699" s="666" t="s">
        <v>541</v>
      </c>
      <c r="D699" s="667" t="s">
        <v>2569</v>
      </c>
      <c r="E699" s="666" t="s">
        <v>547</v>
      </c>
      <c r="F699" s="667" t="s">
        <v>2571</v>
      </c>
      <c r="G699" s="666" t="s">
        <v>1433</v>
      </c>
      <c r="H699" s="666" t="s">
        <v>2345</v>
      </c>
      <c r="I699" s="666" t="s">
        <v>2346</v>
      </c>
      <c r="J699" s="666" t="s">
        <v>2322</v>
      </c>
      <c r="K699" s="666" t="s">
        <v>892</v>
      </c>
      <c r="L699" s="668">
        <v>30.22</v>
      </c>
      <c r="M699" s="668">
        <v>1</v>
      </c>
      <c r="N699" s="669">
        <v>30.22</v>
      </c>
    </row>
    <row r="700" spans="1:14" ht="14.4" customHeight="1" x14ac:dyDescent="0.3">
      <c r="A700" s="664" t="s">
        <v>527</v>
      </c>
      <c r="B700" s="665" t="s">
        <v>2566</v>
      </c>
      <c r="C700" s="666" t="s">
        <v>541</v>
      </c>
      <c r="D700" s="667" t="s">
        <v>2569</v>
      </c>
      <c r="E700" s="666" t="s">
        <v>547</v>
      </c>
      <c r="F700" s="667" t="s">
        <v>2571</v>
      </c>
      <c r="G700" s="666" t="s">
        <v>1433</v>
      </c>
      <c r="H700" s="666" t="s">
        <v>1487</v>
      </c>
      <c r="I700" s="666" t="s">
        <v>1487</v>
      </c>
      <c r="J700" s="666" t="s">
        <v>1488</v>
      </c>
      <c r="K700" s="666" t="s">
        <v>1489</v>
      </c>
      <c r="L700" s="668">
        <v>66.399999999999963</v>
      </c>
      <c r="M700" s="668">
        <v>4</v>
      </c>
      <c r="N700" s="669">
        <v>265.59999999999985</v>
      </c>
    </row>
    <row r="701" spans="1:14" ht="14.4" customHeight="1" x14ac:dyDescent="0.3">
      <c r="A701" s="664" t="s">
        <v>527</v>
      </c>
      <c r="B701" s="665" t="s">
        <v>2566</v>
      </c>
      <c r="C701" s="666" t="s">
        <v>541</v>
      </c>
      <c r="D701" s="667" t="s">
        <v>2569</v>
      </c>
      <c r="E701" s="666" t="s">
        <v>547</v>
      </c>
      <c r="F701" s="667" t="s">
        <v>2571</v>
      </c>
      <c r="G701" s="666" t="s">
        <v>1433</v>
      </c>
      <c r="H701" s="666" t="s">
        <v>2347</v>
      </c>
      <c r="I701" s="666" t="s">
        <v>2348</v>
      </c>
      <c r="J701" s="666" t="s">
        <v>2349</v>
      </c>
      <c r="K701" s="666" t="s">
        <v>2350</v>
      </c>
      <c r="L701" s="668">
        <v>414.79000000000013</v>
      </c>
      <c r="M701" s="668">
        <v>1</v>
      </c>
      <c r="N701" s="669">
        <v>414.79000000000013</v>
      </c>
    </row>
    <row r="702" spans="1:14" ht="14.4" customHeight="1" x14ac:dyDescent="0.3">
      <c r="A702" s="664" t="s">
        <v>527</v>
      </c>
      <c r="B702" s="665" t="s">
        <v>2566</v>
      </c>
      <c r="C702" s="666" t="s">
        <v>541</v>
      </c>
      <c r="D702" s="667" t="s">
        <v>2569</v>
      </c>
      <c r="E702" s="666" t="s">
        <v>547</v>
      </c>
      <c r="F702" s="667" t="s">
        <v>2571</v>
      </c>
      <c r="G702" s="666" t="s">
        <v>1433</v>
      </c>
      <c r="H702" s="666" t="s">
        <v>1490</v>
      </c>
      <c r="I702" s="666" t="s">
        <v>1491</v>
      </c>
      <c r="J702" s="666" t="s">
        <v>1492</v>
      </c>
      <c r="K702" s="666" t="s">
        <v>1493</v>
      </c>
      <c r="L702" s="668">
        <v>322.49</v>
      </c>
      <c r="M702" s="668">
        <v>1</v>
      </c>
      <c r="N702" s="669">
        <v>322.49</v>
      </c>
    </row>
    <row r="703" spans="1:14" ht="14.4" customHeight="1" x14ac:dyDescent="0.3">
      <c r="A703" s="664" t="s">
        <v>527</v>
      </c>
      <c r="B703" s="665" t="s">
        <v>2566</v>
      </c>
      <c r="C703" s="666" t="s">
        <v>541</v>
      </c>
      <c r="D703" s="667" t="s">
        <v>2569</v>
      </c>
      <c r="E703" s="666" t="s">
        <v>547</v>
      </c>
      <c r="F703" s="667" t="s">
        <v>2571</v>
      </c>
      <c r="G703" s="666" t="s">
        <v>1433</v>
      </c>
      <c r="H703" s="666" t="s">
        <v>2351</v>
      </c>
      <c r="I703" s="666" t="s">
        <v>2351</v>
      </c>
      <c r="J703" s="666" t="s">
        <v>2352</v>
      </c>
      <c r="K703" s="666" t="s">
        <v>888</v>
      </c>
      <c r="L703" s="668">
        <v>79.62</v>
      </c>
      <c r="M703" s="668">
        <v>1</v>
      </c>
      <c r="N703" s="669">
        <v>79.62</v>
      </c>
    </row>
    <row r="704" spans="1:14" ht="14.4" customHeight="1" x14ac:dyDescent="0.3">
      <c r="A704" s="664" t="s">
        <v>527</v>
      </c>
      <c r="B704" s="665" t="s">
        <v>2566</v>
      </c>
      <c r="C704" s="666" t="s">
        <v>541</v>
      </c>
      <c r="D704" s="667" t="s">
        <v>2569</v>
      </c>
      <c r="E704" s="666" t="s">
        <v>547</v>
      </c>
      <c r="F704" s="667" t="s">
        <v>2571</v>
      </c>
      <c r="G704" s="666" t="s">
        <v>1433</v>
      </c>
      <c r="H704" s="666" t="s">
        <v>2353</v>
      </c>
      <c r="I704" s="666" t="s">
        <v>2354</v>
      </c>
      <c r="J704" s="666" t="s">
        <v>2355</v>
      </c>
      <c r="K704" s="666" t="s">
        <v>2356</v>
      </c>
      <c r="L704" s="668">
        <v>58.176169552043611</v>
      </c>
      <c r="M704" s="668">
        <v>13</v>
      </c>
      <c r="N704" s="669">
        <v>756.29020417656693</v>
      </c>
    </row>
    <row r="705" spans="1:14" ht="14.4" customHeight="1" x14ac:dyDescent="0.3">
      <c r="A705" s="664" t="s">
        <v>527</v>
      </c>
      <c r="B705" s="665" t="s">
        <v>2566</v>
      </c>
      <c r="C705" s="666" t="s">
        <v>541</v>
      </c>
      <c r="D705" s="667" t="s">
        <v>2569</v>
      </c>
      <c r="E705" s="666" t="s">
        <v>547</v>
      </c>
      <c r="F705" s="667" t="s">
        <v>2571</v>
      </c>
      <c r="G705" s="666" t="s">
        <v>1433</v>
      </c>
      <c r="H705" s="666" t="s">
        <v>1497</v>
      </c>
      <c r="I705" s="666" t="s">
        <v>1498</v>
      </c>
      <c r="J705" s="666" t="s">
        <v>1499</v>
      </c>
      <c r="K705" s="666" t="s">
        <v>1500</v>
      </c>
      <c r="L705" s="668">
        <v>88.25</v>
      </c>
      <c r="M705" s="668">
        <v>11</v>
      </c>
      <c r="N705" s="669">
        <v>970.75</v>
      </c>
    </row>
    <row r="706" spans="1:14" ht="14.4" customHeight="1" x14ac:dyDescent="0.3">
      <c r="A706" s="664" t="s">
        <v>527</v>
      </c>
      <c r="B706" s="665" t="s">
        <v>2566</v>
      </c>
      <c r="C706" s="666" t="s">
        <v>541</v>
      </c>
      <c r="D706" s="667" t="s">
        <v>2569</v>
      </c>
      <c r="E706" s="666" t="s">
        <v>547</v>
      </c>
      <c r="F706" s="667" t="s">
        <v>2571</v>
      </c>
      <c r="G706" s="666" t="s">
        <v>1433</v>
      </c>
      <c r="H706" s="666" t="s">
        <v>1501</v>
      </c>
      <c r="I706" s="666" t="s">
        <v>1502</v>
      </c>
      <c r="J706" s="666" t="s">
        <v>1503</v>
      </c>
      <c r="K706" s="666" t="s">
        <v>1504</v>
      </c>
      <c r="L706" s="668">
        <v>138.47999999999996</v>
      </c>
      <c r="M706" s="668">
        <v>2</v>
      </c>
      <c r="N706" s="669">
        <v>276.95999999999992</v>
      </c>
    </row>
    <row r="707" spans="1:14" ht="14.4" customHeight="1" x14ac:dyDescent="0.3">
      <c r="A707" s="664" t="s">
        <v>527</v>
      </c>
      <c r="B707" s="665" t="s">
        <v>2566</v>
      </c>
      <c r="C707" s="666" t="s">
        <v>541</v>
      </c>
      <c r="D707" s="667" t="s">
        <v>2569</v>
      </c>
      <c r="E707" s="666" t="s">
        <v>547</v>
      </c>
      <c r="F707" s="667" t="s">
        <v>2571</v>
      </c>
      <c r="G707" s="666" t="s">
        <v>1433</v>
      </c>
      <c r="H707" s="666" t="s">
        <v>1505</v>
      </c>
      <c r="I707" s="666" t="s">
        <v>1506</v>
      </c>
      <c r="J707" s="666" t="s">
        <v>1507</v>
      </c>
      <c r="K707" s="666" t="s">
        <v>1508</v>
      </c>
      <c r="L707" s="668">
        <v>21.67</v>
      </c>
      <c r="M707" s="668">
        <v>1</v>
      </c>
      <c r="N707" s="669">
        <v>21.67</v>
      </c>
    </row>
    <row r="708" spans="1:14" ht="14.4" customHeight="1" x14ac:dyDescent="0.3">
      <c r="A708" s="664" t="s">
        <v>527</v>
      </c>
      <c r="B708" s="665" t="s">
        <v>2566</v>
      </c>
      <c r="C708" s="666" t="s">
        <v>541</v>
      </c>
      <c r="D708" s="667" t="s">
        <v>2569</v>
      </c>
      <c r="E708" s="666" t="s">
        <v>547</v>
      </c>
      <c r="F708" s="667" t="s">
        <v>2571</v>
      </c>
      <c r="G708" s="666" t="s">
        <v>1433</v>
      </c>
      <c r="H708" s="666" t="s">
        <v>1509</v>
      </c>
      <c r="I708" s="666" t="s">
        <v>1510</v>
      </c>
      <c r="J708" s="666" t="s">
        <v>1511</v>
      </c>
      <c r="K708" s="666" t="s">
        <v>1141</v>
      </c>
      <c r="L708" s="668">
        <v>86.579875436986953</v>
      </c>
      <c r="M708" s="668">
        <v>5</v>
      </c>
      <c r="N708" s="669">
        <v>432.89937718493474</v>
      </c>
    </row>
    <row r="709" spans="1:14" ht="14.4" customHeight="1" x14ac:dyDescent="0.3">
      <c r="A709" s="664" t="s">
        <v>527</v>
      </c>
      <c r="B709" s="665" t="s">
        <v>2566</v>
      </c>
      <c r="C709" s="666" t="s">
        <v>541</v>
      </c>
      <c r="D709" s="667" t="s">
        <v>2569</v>
      </c>
      <c r="E709" s="666" t="s">
        <v>547</v>
      </c>
      <c r="F709" s="667" t="s">
        <v>2571</v>
      </c>
      <c r="G709" s="666" t="s">
        <v>1433</v>
      </c>
      <c r="H709" s="666" t="s">
        <v>2357</v>
      </c>
      <c r="I709" s="666" t="s">
        <v>2358</v>
      </c>
      <c r="J709" s="666" t="s">
        <v>1511</v>
      </c>
      <c r="K709" s="666" t="s">
        <v>2359</v>
      </c>
      <c r="L709" s="668">
        <v>222.43000000000009</v>
      </c>
      <c r="M709" s="668">
        <v>1</v>
      </c>
      <c r="N709" s="669">
        <v>222.43000000000009</v>
      </c>
    </row>
    <row r="710" spans="1:14" ht="14.4" customHeight="1" x14ac:dyDescent="0.3">
      <c r="A710" s="664" t="s">
        <v>527</v>
      </c>
      <c r="B710" s="665" t="s">
        <v>2566</v>
      </c>
      <c r="C710" s="666" t="s">
        <v>541</v>
      </c>
      <c r="D710" s="667" t="s">
        <v>2569</v>
      </c>
      <c r="E710" s="666" t="s">
        <v>547</v>
      </c>
      <c r="F710" s="667" t="s">
        <v>2571</v>
      </c>
      <c r="G710" s="666" t="s">
        <v>1433</v>
      </c>
      <c r="H710" s="666" t="s">
        <v>2360</v>
      </c>
      <c r="I710" s="666" t="s">
        <v>2361</v>
      </c>
      <c r="J710" s="666" t="s">
        <v>2362</v>
      </c>
      <c r="K710" s="666" t="s">
        <v>888</v>
      </c>
      <c r="L710" s="668">
        <v>65.53000000000003</v>
      </c>
      <c r="M710" s="668">
        <v>1</v>
      </c>
      <c r="N710" s="669">
        <v>65.53000000000003</v>
      </c>
    </row>
    <row r="711" spans="1:14" ht="14.4" customHeight="1" x14ac:dyDescent="0.3">
      <c r="A711" s="664" t="s">
        <v>527</v>
      </c>
      <c r="B711" s="665" t="s">
        <v>2566</v>
      </c>
      <c r="C711" s="666" t="s">
        <v>541</v>
      </c>
      <c r="D711" s="667" t="s">
        <v>2569</v>
      </c>
      <c r="E711" s="666" t="s">
        <v>547</v>
      </c>
      <c r="F711" s="667" t="s">
        <v>2571</v>
      </c>
      <c r="G711" s="666" t="s">
        <v>1433</v>
      </c>
      <c r="H711" s="666" t="s">
        <v>2363</v>
      </c>
      <c r="I711" s="666" t="s">
        <v>2364</v>
      </c>
      <c r="J711" s="666" t="s">
        <v>2365</v>
      </c>
      <c r="K711" s="666" t="s">
        <v>1355</v>
      </c>
      <c r="L711" s="668">
        <v>116.67000000000003</v>
      </c>
      <c r="M711" s="668">
        <v>2</v>
      </c>
      <c r="N711" s="669">
        <v>233.34000000000006</v>
      </c>
    </row>
    <row r="712" spans="1:14" ht="14.4" customHeight="1" x14ac:dyDescent="0.3">
      <c r="A712" s="664" t="s">
        <v>527</v>
      </c>
      <c r="B712" s="665" t="s">
        <v>2566</v>
      </c>
      <c r="C712" s="666" t="s">
        <v>541</v>
      </c>
      <c r="D712" s="667" t="s">
        <v>2569</v>
      </c>
      <c r="E712" s="666" t="s">
        <v>547</v>
      </c>
      <c r="F712" s="667" t="s">
        <v>2571</v>
      </c>
      <c r="G712" s="666" t="s">
        <v>1433</v>
      </c>
      <c r="H712" s="666" t="s">
        <v>2366</v>
      </c>
      <c r="I712" s="666" t="s">
        <v>2367</v>
      </c>
      <c r="J712" s="666" t="s">
        <v>1445</v>
      </c>
      <c r="K712" s="666" t="s">
        <v>2368</v>
      </c>
      <c r="L712" s="668">
        <v>126.36474648630201</v>
      </c>
      <c r="M712" s="668">
        <v>4</v>
      </c>
      <c r="N712" s="669">
        <v>505.45898594520804</v>
      </c>
    </row>
    <row r="713" spans="1:14" ht="14.4" customHeight="1" x14ac:dyDescent="0.3">
      <c r="A713" s="664" t="s">
        <v>527</v>
      </c>
      <c r="B713" s="665" t="s">
        <v>2566</v>
      </c>
      <c r="C713" s="666" t="s">
        <v>541</v>
      </c>
      <c r="D713" s="667" t="s">
        <v>2569</v>
      </c>
      <c r="E713" s="666" t="s">
        <v>547</v>
      </c>
      <c r="F713" s="667" t="s">
        <v>2571</v>
      </c>
      <c r="G713" s="666" t="s">
        <v>1433</v>
      </c>
      <c r="H713" s="666" t="s">
        <v>1512</v>
      </c>
      <c r="I713" s="666" t="s">
        <v>1513</v>
      </c>
      <c r="J713" s="666" t="s">
        <v>1514</v>
      </c>
      <c r="K713" s="666" t="s">
        <v>942</v>
      </c>
      <c r="L713" s="668">
        <v>116.81000000000002</v>
      </c>
      <c r="M713" s="668">
        <v>3</v>
      </c>
      <c r="N713" s="669">
        <v>350.43000000000006</v>
      </c>
    </row>
    <row r="714" spans="1:14" ht="14.4" customHeight="1" x14ac:dyDescent="0.3">
      <c r="A714" s="664" t="s">
        <v>527</v>
      </c>
      <c r="B714" s="665" t="s">
        <v>2566</v>
      </c>
      <c r="C714" s="666" t="s">
        <v>541</v>
      </c>
      <c r="D714" s="667" t="s">
        <v>2569</v>
      </c>
      <c r="E714" s="666" t="s">
        <v>547</v>
      </c>
      <c r="F714" s="667" t="s">
        <v>2571</v>
      </c>
      <c r="G714" s="666" t="s">
        <v>1433</v>
      </c>
      <c r="H714" s="666" t="s">
        <v>2369</v>
      </c>
      <c r="I714" s="666" t="s">
        <v>2370</v>
      </c>
      <c r="J714" s="666" t="s">
        <v>2371</v>
      </c>
      <c r="K714" s="666" t="s">
        <v>855</v>
      </c>
      <c r="L714" s="668">
        <v>16.63</v>
      </c>
      <c r="M714" s="668">
        <v>1</v>
      </c>
      <c r="N714" s="669">
        <v>16.63</v>
      </c>
    </row>
    <row r="715" spans="1:14" ht="14.4" customHeight="1" x14ac:dyDescent="0.3">
      <c r="A715" s="664" t="s">
        <v>527</v>
      </c>
      <c r="B715" s="665" t="s">
        <v>2566</v>
      </c>
      <c r="C715" s="666" t="s">
        <v>541</v>
      </c>
      <c r="D715" s="667" t="s">
        <v>2569</v>
      </c>
      <c r="E715" s="666" t="s">
        <v>547</v>
      </c>
      <c r="F715" s="667" t="s">
        <v>2571</v>
      </c>
      <c r="G715" s="666" t="s">
        <v>1433</v>
      </c>
      <c r="H715" s="666" t="s">
        <v>2372</v>
      </c>
      <c r="I715" s="666" t="s">
        <v>2373</v>
      </c>
      <c r="J715" s="666" t="s">
        <v>2374</v>
      </c>
      <c r="K715" s="666" t="s">
        <v>942</v>
      </c>
      <c r="L715" s="668">
        <v>58.880000000000017</v>
      </c>
      <c r="M715" s="668">
        <v>2</v>
      </c>
      <c r="N715" s="669">
        <v>117.76000000000003</v>
      </c>
    </row>
    <row r="716" spans="1:14" ht="14.4" customHeight="1" x14ac:dyDescent="0.3">
      <c r="A716" s="664" t="s">
        <v>527</v>
      </c>
      <c r="B716" s="665" t="s">
        <v>2566</v>
      </c>
      <c r="C716" s="666" t="s">
        <v>541</v>
      </c>
      <c r="D716" s="667" t="s">
        <v>2569</v>
      </c>
      <c r="E716" s="666" t="s">
        <v>547</v>
      </c>
      <c r="F716" s="667" t="s">
        <v>2571</v>
      </c>
      <c r="G716" s="666" t="s">
        <v>1433</v>
      </c>
      <c r="H716" s="666" t="s">
        <v>1525</v>
      </c>
      <c r="I716" s="666" t="s">
        <v>1526</v>
      </c>
      <c r="J716" s="666" t="s">
        <v>1527</v>
      </c>
      <c r="K716" s="666" t="s">
        <v>1528</v>
      </c>
      <c r="L716" s="668">
        <v>79.059999999999974</v>
      </c>
      <c r="M716" s="668">
        <v>2</v>
      </c>
      <c r="N716" s="669">
        <v>158.11999999999995</v>
      </c>
    </row>
    <row r="717" spans="1:14" ht="14.4" customHeight="1" x14ac:dyDescent="0.3">
      <c r="A717" s="664" t="s">
        <v>527</v>
      </c>
      <c r="B717" s="665" t="s">
        <v>2566</v>
      </c>
      <c r="C717" s="666" t="s">
        <v>541</v>
      </c>
      <c r="D717" s="667" t="s">
        <v>2569</v>
      </c>
      <c r="E717" s="666" t="s">
        <v>547</v>
      </c>
      <c r="F717" s="667" t="s">
        <v>2571</v>
      </c>
      <c r="G717" s="666" t="s">
        <v>1433</v>
      </c>
      <c r="H717" s="666" t="s">
        <v>2375</v>
      </c>
      <c r="I717" s="666" t="s">
        <v>2376</v>
      </c>
      <c r="J717" s="666" t="s">
        <v>2377</v>
      </c>
      <c r="K717" s="666" t="s">
        <v>2378</v>
      </c>
      <c r="L717" s="668">
        <v>447.10666666666657</v>
      </c>
      <c r="M717" s="668">
        <v>15</v>
      </c>
      <c r="N717" s="669">
        <v>6706.5999999999985</v>
      </c>
    </row>
    <row r="718" spans="1:14" ht="14.4" customHeight="1" x14ac:dyDescent="0.3">
      <c r="A718" s="664" t="s">
        <v>527</v>
      </c>
      <c r="B718" s="665" t="s">
        <v>2566</v>
      </c>
      <c r="C718" s="666" t="s">
        <v>541</v>
      </c>
      <c r="D718" s="667" t="s">
        <v>2569</v>
      </c>
      <c r="E718" s="666" t="s">
        <v>547</v>
      </c>
      <c r="F718" s="667" t="s">
        <v>2571</v>
      </c>
      <c r="G718" s="666" t="s">
        <v>1433</v>
      </c>
      <c r="H718" s="666" t="s">
        <v>2379</v>
      </c>
      <c r="I718" s="666" t="s">
        <v>2380</v>
      </c>
      <c r="J718" s="666" t="s">
        <v>2381</v>
      </c>
      <c r="K718" s="666" t="s">
        <v>2382</v>
      </c>
      <c r="L718" s="668">
        <v>1050.4000000000001</v>
      </c>
      <c r="M718" s="668">
        <v>1</v>
      </c>
      <c r="N718" s="669">
        <v>1050.4000000000001</v>
      </c>
    </row>
    <row r="719" spans="1:14" ht="14.4" customHeight="1" x14ac:dyDescent="0.3">
      <c r="A719" s="664" t="s">
        <v>527</v>
      </c>
      <c r="B719" s="665" t="s">
        <v>2566</v>
      </c>
      <c r="C719" s="666" t="s">
        <v>541</v>
      </c>
      <c r="D719" s="667" t="s">
        <v>2569</v>
      </c>
      <c r="E719" s="666" t="s">
        <v>547</v>
      </c>
      <c r="F719" s="667" t="s">
        <v>2571</v>
      </c>
      <c r="G719" s="666" t="s">
        <v>1433</v>
      </c>
      <c r="H719" s="666" t="s">
        <v>1529</v>
      </c>
      <c r="I719" s="666" t="s">
        <v>1530</v>
      </c>
      <c r="J719" s="666" t="s">
        <v>1531</v>
      </c>
      <c r="K719" s="666" t="s">
        <v>1532</v>
      </c>
      <c r="L719" s="668">
        <v>50.169997841970918</v>
      </c>
      <c r="M719" s="668">
        <v>1</v>
      </c>
      <c r="N719" s="669">
        <v>50.169997841970918</v>
      </c>
    </row>
    <row r="720" spans="1:14" ht="14.4" customHeight="1" x14ac:dyDescent="0.3">
      <c r="A720" s="664" t="s">
        <v>527</v>
      </c>
      <c r="B720" s="665" t="s">
        <v>2566</v>
      </c>
      <c r="C720" s="666" t="s">
        <v>541</v>
      </c>
      <c r="D720" s="667" t="s">
        <v>2569</v>
      </c>
      <c r="E720" s="666" t="s">
        <v>547</v>
      </c>
      <c r="F720" s="667" t="s">
        <v>2571</v>
      </c>
      <c r="G720" s="666" t="s">
        <v>1433</v>
      </c>
      <c r="H720" s="666" t="s">
        <v>1536</v>
      </c>
      <c r="I720" s="666" t="s">
        <v>1537</v>
      </c>
      <c r="J720" s="666" t="s">
        <v>1538</v>
      </c>
      <c r="K720" s="666" t="s">
        <v>1539</v>
      </c>
      <c r="L720" s="668">
        <v>61.529999999999994</v>
      </c>
      <c r="M720" s="668">
        <v>3</v>
      </c>
      <c r="N720" s="669">
        <v>184.58999999999997</v>
      </c>
    </row>
    <row r="721" spans="1:14" ht="14.4" customHeight="1" x14ac:dyDescent="0.3">
      <c r="A721" s="664" t="s">
        <v>527</v>
      </c>
      <c r="B721" s="665" t="s">
        <v>2566</v>
      </c>
      <c r="C721" s="666" t="s">
        <v>541</v>
      </c>
      <c r="D721" s="667" t="s">
        <v>2569</v>
      </c>
      <c r="E721" s="666" t="s">
        <v>547</v>
      </c>
      <c r="F721" s="667" t="s">
        <v>2571</v>
      </c>
      <c r="G721" s="666" t="s">
        <v>1433</v>
      </c>
      <c r="H721" s="666" t="s">
        <v>2383</v>
      </c>
      <c r="I721" s="666" t="s">
        <v>2384</v>
      </c>
      <c r="J721" s="666" t="s">
        <v>2385</v>
      </c>
      <c r="K721" s="666" t="s">
        <v>2386</v>
      </c>
      <c r="L721" s="668">
        <v>90.660000000000025</v>
      </c>
      <c r="M721" s="668">
        <v>1</v>
      </c>
      <c r="N721" s="669">
        <v>90.660000000000025</v>
      </c>
    </row>
    <row r="722" spans="1:14" ht="14.4" customHeight="1" x14ac:dyDescent="0.3">
      <c r="A722" s="664" t="s">
        <v>527</v>
      </c>
      <c r="B722" s="665" t="s">
        <v>2566</v>
      </c>
      <c r="C722" s="666" t="s">
        <v>541</v>
      </c>
      <c r="D722" s="667" t="s">
        <v>2569</v>
      </c>
      <c r="E722" s="666" t="s">
        <v>547</v>
      </c>
      <c r="F722" s="667" t="s">
        <v>2571</v>
      </c>
      <c r="G722" s="666" t="s">
        <v>1433</v>
      </c>
      <c r="H722" s="666" t="s">
        <v>2387</v>
      </c>
      <c r="I722" s="666" t="s">
        <v>2388</v>
      </c>
      <c r="J722" s="666" t="s">
        <v>2389</v>
      </c>
      <c r="K722" s="666" t="s">
        <v>2390</v>
      </c>
      <c r="L722" s="668">
        <v>135.77999999999997</v>
      </c>
      <c r="M722" s="668">
        <v>1</v>
      </c>
      <c r="N722" s="669">
        <v>135.77999999999997</v>
      </c>
    </row>
    <row r="723" spans="1:14" ht="14.4" customHeight="1" x14ac:dyDescent="0.3">
      <c r="A723" s="664" t="s">
        <v>527</v>
      </c>
      <c r="B723" s="665" t="s">
        <v>2566</v>
      </c>
      <c r="C723" s="666" t="s">
        <v>541</v>
      </c>
      <c r="D723" s="667" t="s">
        <v>2569</v>
      </c>
      <c r="E723" s="666" t="s">
        <v>547</v>
      </c>
      <c r="F723" s="667" t="s">
        <v>2571</v>
      </c>
      <c r="G723" s="666" t="s">
        <v>1433</v>
      </c>
      <c r="H723" s="666" t="s">
        <v>1546</v>
      </c>
      <c r="I723" s="666" t="s">
        <v>1547</v>
      </c>
      <c r="J723" s="666" t="s">
        <v>1548</v>
      </c>
      <c r="K723" s="666" t="s">
        <v>888</v>
      </c>
      <c r="L723" s="668">
        <v>158.97999999999999</v>
      </c>
      <c r="M723" s="668">
        <v>1</v>
      </c>
      <c r="N723" s="669">
        <v>158.97999999999999</v>
      </c>
    </row>
    <row r="724" spans="1:14" ht="14.4" customHeight="1" x14ac:dyDescent="0.3">
      <c r="A724" s="664" t="s">
        <v>527</v>
      </c>
      <c r="B724" s="665" t="s">
        <v>2566</v>
      </c>
      <c r="C724" s="666" t="s">
        <v>541</v>
      </c>
      <c r="D724" s="667" t="s">
        <v>2569</v>
      </c>
      <c r="E724" s="666" t="s">
        <v>547</v>
      </c>
      <c r="F724" s="667" t="s">
        <v>2571</v>
      </c>
      <c r="G724" s="666" t="s">
        <v>1433</v>
      </c>
      <c r="H724" s="666" t="s">
        <v>1552</v>
      </c>
      <c r="I724" s="666" t="s">
        <v>1553</v>
      </c>
      <c r="J724" s="666" t="s">
        <v>1554</v>
      </c>
      <c r="K724" s="666" t="s">
        <v>831</v>
      </c>
      <c r="L724" s="668">
        <v>71.169253675039059</v>
      </c>
      <c r="M724" s="668">
        <v>1</v>
      </c>
      <c r="N724" s="669">
        <v>71.169253675039059</v>
      </c>
    </row>
    <row r="725" spans="1:14" ht="14.4" customHeight="1" x14ac:dyDescent="0.3">
      <c r="A725" s="664" t="s">
        <v>527</v>
      </c>
      <c r="B725" s="665" t="s">
        <v>2566</v>
      </c>
      <c r="C725" s="666" t="s">
        <v>541</v>
      </c>
      <c r="D725" s="667" t="s">
        <v>2569</v>
      </c>
      <c r="E725" s="666" t="s">
        <v>547</v>
      </c>
      <c r="F725" s="667" t="s">
        <v>2571</v>
      </c>
      <c r="G725" s="666" t="s">
        <v>1433</v>
      </c>
      <c r="H725" s="666" t="s">
        <v>1559</v>
      </c>
      <c r="I725" s="666" t="s">
        <v>1560</v>
      </c>
      <c r="J725" s="666" t="s">
        <v>1561</v>
      </c>
      <c r="K725" s="666" t="s">
        <v>1562</v>
      </c>
      <c r="L725" s="668">
        <v>1534.1899999999998</v>
      </c>
      <c r="M725" s="668">
        <v>6</v>
      </c>
      <c r="N725" s="669">
        <v>9205.14</v>
      </c>
    </row>
    <row r="726" spans="1:14" ht="14.4" customHeight="1" x14ac:dyDescent="0.3">
      <c r="A726" s="664" t="s">
        <v>527</v>
      </c>
      <c r="B726" s="665" t="s">
        <v>2566</v>
      </c>
      <c r="C726" s="666" t="s">
        <v>541</v>
      </c>
      <c r="D726" s="667" t="s">
        <v>2569</v>
      </c>
      <c r="E726" s="666" t="s">
        <v>547</v>
      </c>
      <c r="F726" s="667" t="s">
        <v>2571</v>
      </c>
      <c r="G726" s="666" t="s">
        <v>1433</v>
      </c>
      <c r="H726" s="666" t="s">
        <v>2391</v>
      </c>
      <c r="I726" s="666" t="s">
        <v>2392</v>
      </c>
      <c r="J726" s="666" t="s">
        <v>1439</v>
      </c>
      <c r="K726" s="666" t="s">
        <v>2393</v>
      </c>
      <c r="L726" s="668">
        <v>171.67</v>
      </c>
      <c r="M726" s="668">
        <v>31</v>
      </c>
      <c r="N726" s="669">
        <v>5321.7699999999995</v>
      </c>
    </row>
    <row r="727" spans="1:14" ht="14.4" customHeight="1" x14ac:dyDescent="0.3">
      <c r="A727" s="664" t="s">
        <v>527</v>
      </c>
      <c r="B727" s="665" t="s">
        <v>2566</v>
      </c>
      <c r="C727" s="666" t="s">
        <v>541</v>
      </c>
      <c r="D727" s="667" t="s">
        <v>2569</v>
      </c>
      <c r="E727" s="666" t="s">
        <v>547</v>
      </c>
      <c r="F727" s="667" t="s">
        <v>2571</v>
      </c>
      <c r="G727" s="666" t="s">
        <v>1433</v>
      </c>
      <c r="H727" s="666" t="s">
        <v>1566</v>
      </c>
      <c r="I727" s="666" t="s">
        <v>1567</v>
      </c>
      <c r="J727" s="666" t="s">
        <v>1439</v>
      </c>
      <c r="K727" s="666" t="s">
        <v>1568</v>
      </c>
      <c r="L727" s="668">
        <v>143.46997854728062</v>
      </c>
      <c r="M727" s="668">
        <v>3</v>
      </c>
      <c r="N727" s="669">
        <v>430.40993564184186</v>
      </c>
    </row>
    <row r="728" spans="1:14" ht="14.4" customHeight="1" x14ac:dyDescent="0.3">
      <c r="A728" s="664" t="s">
        <v>527</v>
      </c>
      <c r="B728" s="665" t="s">
        <v>2566</v>
      </c>
      <c r="C728" s="666" t="s">
        <v>541</v>
      </c>
      <c r="D728" s="667" t="s">
        <v>2569</v>
      </c>
      <c r="E728" s="666" t="s">
        <v>547</v>
      </c>
      <c r="F728" s="667" t="s">
        <v>2571</v>
      </c>
      <c r="G728" s="666" t="s">
        <v>1433</v>
      </c>
      <c r="H728" s="666" t="s">
        <v>1572</v>
      </c>
      <c r="I728" s="666" t="s">
        <v>1573</v>
      </c>
      <c r="J728" s="666" t="s">
        <v>1574</v>
      </c>
      <c r="K728" s="666" t="s">
        <v>1575</v>
      </c>
      <c r="L728" s="668">
        <v>61.659999999999968</v>
      </c>
      <c r="M728" s="668">
        <v>3</v>
      </c>
      <c r="N728" s="669">
        <v>184.9799999999999</v>
      </c>
    </row>
    <row r="729" spans="1:14" ht="14.4" customHeight="1" x14ac:dyDescent="0.3">
      <c r="A729" s="664" t="s">
        <v>527</v>
      </c>
      <c r="B729" s="665" t="s">
        <v>2566</v>
      </c>
      <c r="C729" s="666" t="s">
        <v>541</v>
      </c>
      <c r="D729" s="667" t="s">
        <v>2569</v>
      </c>
      <c r="E729" s="666" t="s">
        <v>547</v>
      </c>
      <c r="F729" s="667" t="s">
        <v>2571</v>
      </c>
      <c r="G729" s="666" t="s">
        <v>1433</v>
      </c>
      <c r="H729" s="666" t="s">
        <v>2394</v>
      </c>
      <c r="I729" s="666" t="s">
        <v>2395</v>
      </c>
      <c r="J729" s="666" t="s">
        <v>1439</v>
      </c>
      <c r="K729" s="666" t="s">
        <v>2396</v>
      </c>
      <c r="L729" s="668">
        <v>64.099999999999994</v>
      </c>
      <c r="M729" s="668">
        <v>35</v>
      </c>
      <c r="N729" s="669">
        <v>2243.5</v>
      </c>
    </row>
    <row r="730" spans="1:14" ht="14.4" customHeight="1" x14ac:dyDescent="0.3">
      <c r="A730" s="664" t="s">
        <v>527</v>
      </c>
      <c r="B730" s="665" t="s">
        <v>2566</v>
      </c>
      <c r="C730" s="666" t="s">
        <v>541</v>
      </c>
      <c r="D730" s="667" t="s">
        <v>2569</v>
      </c>
      <c r="E730" s="666" t="s">
        <v>547</v>
      </c>
      <c r="F730" s="667" t="s">
        <v>2571</v>
      </c>
      <c r="G730" s="666" t="s">
        <v>1433</v>
      </c>
      <c r="H730" s="666" t="s">
        <v>2397</v>
      </c>
      <c r="I730" s="666" t="s">
        <v>2398</v>
      </c>
      <c r="J730" s="666" t="s">
        <v>2399</v>
      </c>
      <c r="K730" s="666" t="s">
        <v>2400</v>
      </c>
      <c r="L730" s="668">
        <v>27.479999999999993</v>
      </c>
      <c r="M730" s="668">
        <v>1</v>
      </c>
      <c r="N730" s="669">
        <v>27.479999999999993</v>
      </c>
    </row>
    <row r="731" spans="1:14" ht="14.4" customHeight="1" x14ac:dyDescent="0.3">
      <c r="A731" s="664" t="s">
        <v>527</v>
      </c>
      <c r="B731" s="665" t="s">
        <v>2566</v>
      </c>
      <c r="C731" s="666" t="s">
        <v>541</v>
      </c>
      <c r="D731" s="667" t="s">
        <v>2569</v>
      </c>
      <c r="E731" s="666" t="s">
        <v>547</v>
      </c>
      <c r="F731" s="667" t="s">
        <v>2571</v>
      </c>
      <c r="G731" s="666" t="s">
        <v>1433</v>
      </c>
      <c r="H731" s="666" t="s">
        <v>2401</v>
      </c>
      <c r="I731" s="666" t="s">
        <v>2401</v>
      </c>
      <c r="J731" s="666" t="s">
        <v>1488</v>
      </c>
      <c r="K731" s="666" t="s">
        <v>2402</v>
      </c>
      <c r="L731" s="668">
        <v>141.63922229511959</v>
      </c>
      <c r="M731" s="668">
        <v>1</v>
      </c>
      <c r="N731" s="669">
        <v>141.63922229511959</v>
      </c>
    </row>
    <row r="732" spans="1:14" ht="14.4" customHeight="1" x14ac:dyDescent="0.3">
      <c r="A732" s="664" t="s">
        <v>527</v>
      </c>
      <c r="B732" s="665" t="s">
        <v>2566</v>
      </c>
      <c r="C732" s="666" t="s">
        <v>541</v>
      </c>
      <c r="D732" s="667" t="s">
        <v>2569</v>
      </c>
      <c r="E732" s="666" t="s">
        <v>547</v>
      </c>
      <c r="F732" s="667" t="s">
        <v>2571</v>
      </c>
      <c r="G732" s="666" t="s">
        <v>1433</v>
      </c>
      <c r="H732" s="666" t="s">
        <v>2403</v>
      </c>
      <c r="I732" s="666" t="s">
        <v>2404</v>
      </c>
      <c r="J732" s="666" t="s">
        <v>2405</v>
      </c>
      <c r="K732" s="666" t="s">
        <v>2406</v>
      </c>
      <c r="L732" s="668">
        <v>1375</v>
      </c>
      <c r="M732" s="668">
        <v>3</v>
      </c>
      <c r="N732" s="669">
        <v>4125</v>
      </c>
    </row>
    <row r="733" spans="1:14" ht="14.4" customHeight="1" x14ac:dyDescent="0.3">
      <c r="A733" s="664" t="s">
        <v>527</v>
      </c>
      <c r="B733" s="665" t="s">
        <v>2566</v>
      </c>
      <c r="C733" s="666" t="s">
        <v>541</v>
      </c>
      <c r="D733" s="667" t="s">
        <v>2569</v>
      </c>
      <c r="E733" s="666" t="s">
        <v>547</v>
      </c>
      <c r="F733" s="667" t="s">
        <v>2571</v>
      </c>
      <c r="G733" s="666" t="s">
        <v>1433</v>
      </c>
      <c r="H733" s="666" t="s">
        <v>2407</v>
      </c>
      <c r="I733" s="666" t="s">
        <v>2408</v>
      </c>
      <c r="J733" s="666" t="s">
        <v>2409</v>
      </c>
      <c r="K733" s="666" t="s">
        <v>831</v>
      </c>
      <c r="L733" s="668">
        <v>37.06</v>
      </c>
      <c r="M733" s="668">
        <v>1</v>
      </c>
      <c r="N733" s="669">
        <v>37.06</v>
      </c>
    </row>
    <row r="734" spans="1:14" ht="14.4" customHeight="1" x14ac:dyDescent="0.3">
      <c r="A734" s="664" t="s">
        <v>527</v>
      </c>
      <c r="B734" s="665" t="s">
        <v>2566</v>
      </c>
      <c r="C734" s="666" t="s">
        <v>541</v>
      </c>
      <c r="D734" s="667" t="s">
        <v>2569</v>
      </c>
      <c r="E734" s="666" t="s">
        <v>547</v>
      </c>
      <c r="F734" s="667" t="s">
        <v>2571</v>
      </c>
      <c r="G734" s="666" t="s">
        <v>1433</v>
      </c>
      <c r="H734" s="666" t="s">
        <v>2410</v>
      </c>
      <c r="I734" s="666" t="s">
        <v>2411</v>
      </c>
      <c r="J734" s="666" t="s">
        <v>2412</v>
      </c>
      <c r="K734" s="666" t="s">
        <v>2413</v>
      </c>
      <c r="L734" s="668">
        <v>133.375</v>
      </c>
      <c r="M734" s="668">
        <v>10</v>
      </c>
      <c r="N734" s="669">
        <v>1333.75</v>
      </c>
    </row>
    <row r="735" spans="1:14" ht="14.4" customHeight="1" x14ac:dyDescent="0.3">
      <c r="A735" s="664" t="s">
        <v>527</v>
      </c>
      <c r="B735" s="665" t="s">
        <v>2566</v>
      </c>
      <c r="C735" s="666" t="s">
        <v>541</v>
      </c>
      <c r="D735" s="667" t="s">
        <v>2569</v>
      </c>
      <c r="E735" s="666" t="s">
        <v>547</v>
      </c>
      <c r="F735" s="667" t="s">
        <v>2571</v>
      </c>
      <c r="G735" s="666" t="s">
        <v>1433</v>
      </c>
      <c r="H735" s="666" t="s">
        <v>1587</v>
      </c>
      <c r="I735" s="666" t="s">
        <v>1588</v>
      </c>
      <c r="J735" s="666" t="s">
        <v>1589</v>
      </c>
      <c r="K735" s="666" t="s">
        <v>1590</v>
      </c>
      <c r="L735" s="668">
        <v>70.039999999999978</v>
      </c>
      <c r="M735" s="668">
        <v>4</v>
      </c>
      <c r="N735" s="669">
        <v>280.15999999999991</v>
      </c>
    </row>
    <row r="736" spans="1:14" ht="14.4" customHeight="1" x14ac:dyDescent="0.3">
      <c r="A736" s="664" t="s">
        <v>527</v>
      </c>
      <c r="B736" s="665" t="s">
        <v>2566</v>
      </c>
      <c r="C736" s="666" t="s">
        <v>541</v>
      </c>
      <c r="D736" s="667" t="s">
        <v>2569</v>
      </c>
      <c r="E736" s="666" t="s">
        <v>547</v>
      </c>
      <c r="F736" s="667" t="s">
        <v>2571</v>
      </c>
      <c r="G736" s="666" t="s">
        <v>1433</v>
      </c>
      <c r="H736" s="666" t="s">
        <v>2414</v>
      </c>
      <c r="I736" s="666" t="s">
        <v>2414</v>
      </c>
      <c r="J736" s="666" t="s">
        <v>2415</v>
      </c>
      <c r="K736" s="666" t="s">
        <v>2416</v>
      </c>
      <c r="L736" s="668">
        <v>93.07</v>
      </c>
      <c r="M736" s="668">
        <v>3</v>
      </c>
      <c r="N736" s="669">
        <v>279.20999999999998</v>
      </c>
    </row>
    <row r="737" spans="1:14" ht="14.4" customHeight="1" x14ac:dyDescent="0.3">
      <c r="A737" s="664" t="s">
        <v>527</v>
      </c>
      <c r="B737" s="665" t="s">
        <v>2566</v>
      </c>
      <c r="C737" s="666" t="s">
        <v>541</v>
      </c>
      <c r="D737" s="667" t="s">
        <v>2569</v>
      </c>
      <c r="E737" s="666" t="s">
        <v>547</v>
      </c>
      <c r="F737" s="667" t="s">
        <v>2571</v>
      </c>
      <c r="G737" s="666" t="s">
        <v>1433</v>
      </c>
      <c r="H737" s="666" t="s">
        <v>2417</v>
      </c>
      <c r="I737" s="666" t="s">
        <v>2417</v>
      </c>
      <c r="J737" s="666" t="s">
        <v>2418</v>
      </c>
      <c r="K737" s="666" t="s">
        <v>2419</v>
      </c>
      <c r="L737" s="668">
        <v>1577</v>
      </c>
      <c r="M737" s="668">
        <v>1</v>
      </c>
      <c r="N737" s="669">
        <v>1577</v>
      </c>
    </row>
    <row r="738" spans="1:14" ht="14.4" customHeight="1" x14ac:dyDescent="0.3">
      <c r="A738" s="664" t="s">
        <v>527</v>
      </c>
      <c r="B738" s="665" t="s">
        <v>2566</v>
      </c>
      <c r="C738" s="666" t="s">
        <v>541</v>
      </c>
      <c r="D738" s="667" t="s">
        <v>2569</v>
      </c>
      <c r="E738" s="666" t="s">
        <v>547</v>
      </c>
      <c r="F738" s="667" t="s">
        <v>2571</v>
      </c>
      <c r="G738" s="666" t="s">
        <v>1433</v>
      </c>
      <c r="H738" s="666" t="s">
        <v>2420</v>
      </c>
      <c r="I738" s="666" t="s">
        <v>2421</v>
      </c>
      <c r="J738" s="666" t="s">
        <v>2422</v>
      </c>
      <c r="K738" s="666" t="s">
        <v>2423</v>
      </c>
      <c r="L738" s="668">
        <v>292.37999999999994</v>
      </c>
      <c r="M738" s="668">
        <v>1</v>
      </c>
      <c r="N738" s="669">
        <v>292.37999999999994</v>
      </c>
    </row>
    <row r="739" spans="1:14" ht="14.4" customHeight="1" x14ac:dyDescent="0.3">
      <c r="A739" s="664" t="s">
        <v>527</v>
      </c>
      <c r="B739" s="665" t="s">
        <v>2566</v>
      </c>
      <c r="C739" s="666" t="s">
        <v>541</v>
      </c>
      <c r="D739" s="667" t="s">
        <v>2569</v>
      </c>
      <c r="E739" s="666" t="s">
        <v>547</v>
      </c>
      <c r="F739" s="667" t="s">
        <v>2571</v>
      </c>
      <c r="G739" s="666" t="s">
        <v>1433</v>
      </c>
      <c r="H739" s="666" t="s">
        <v>2424</v>
      </c>
      <c r="I739" s="666" t="s">
        <v>2424</v>
      </c>
      <c r="J739" s="666" t="s">
        <v>2425</v>
      </c>
      <c r="K739" s="666" t="s">
        <v>2426</v>
      </c>
      <c r="L739" s="668">
        <v>169.03975109074497</v>
      </c>
      <c r="M739" s="668">
        <v>2</v>
      </c>
      <c r="N739" s="669">
        <v>338.07950218148994</v>
      </c>
    </row>
    <row r="740" spans="1:14" ht="14.4" customHeight="1" x14ac:dyDescent="0.3">
      <c r="A740" s="664" t="s">
        <v>527</v>
      </c>
      <c r="B740" s="665" t="s">
        <v>2566</v>
      </c>
      <c r="C740" s="666" t="s">
        <v>541</v>
      </c>
      <c r="D740" s="667" t="s">
        <v>2569</v>
      </c>
      <c r="E740" s="666" t="s">
        <v>547</v>
      </c>
      <c r="F740" s="667" t="s">
        <v>2571</v>
      </c>
      <c r="G740" s="666" t="s">
        <v>1433</v>
      </c>
      <c r="H740" s="666" t="s">
        <v>1594</v>
      </c>
      <c r="I740" s="666" t="s">
        <v>1594</v>
      </c>
      <c r="J740" s="666" t="s">
        <v>1589</v>
      </c>
      <c r="K740" s="666" t="s">
        <v>1595</v>
      </c>
      <c r="L740" s="668">
        <v>140.08999999999997</v>
      </c>
      <c r="M740" s="668">
        <v>2</v>
      </c>
      <c r="N740" s="669">
        <v>280.17999999999995</v>
      </c>
    </row>
    <row r="741" spans="1:14" ht="14.4" customHeight="1" x14ac:dyDescent="0.3">
      <c r="A741" s="664" t="s">
        <v>527</v>
      </c>
      <c r="B741" s="665" t="s">
        <v>2566</v>
      </c>
      <c r="C741" s="666" t="s">
        <v>541</v>
      </c>
      <c r="D741" s="667" t="s">
        <v>2569</v>
      </c>
      <c r="E741" s="666" t="s">
        <v>547</v>
      </c>
      <c r="F741" s="667" t="s">
        <v>2571</v>
      </c>
      <c r="G741" s="666" t="s">
        <v>1433</v>
      </c>
      <c r="H741" s="666" t="s">
        <v>1598</v>
      </c>
      <c r="I741" s="666" t="s">
        <v>1598</v>
      </c>
      <c r="J741" s="666" t="s">
        <v>1599</v>
      </c>
      <c r="K741" s="666" t="s">
        <v>1600</v>
      </c>
      <c r="L741" s="668">
        <v>3299.9995893509154</v>
      </c>
      <c r="M741" s="668">
        <v>13</v>
      </c>
      <c r="N741" s="669">
        <v>42899.994661561897</v>
      </c>
    </row>
    <row r="742" spans="1:14" ht="14.4" customHeight="1" x14ac:dyDescent="0.3">
      <c r="A742" s="664" t="s">
        <v>527</v>
      </c>
      <c r="B742" s="665" t="s">
        <v>2566</v>
      </c>
      <c r="C742" s="666" t="s">
        <v>541</v>
      </c>
      <c r="D742" s="667" t="s">
        <v>2569</v>
      </c>
      <c r="E742" s="666" t="s">
        <v>547</v>
      </c>
      <c r="F742" s="667" t="s">
        <v>2571</v>
      </c>
      <c r="G742" s="666" t="s">
        <v>1433</v>
      </c>
      <c r="H742" s="666" t="s">
        <v>1601</v>
      </c>
      <c r="I742" s="666" t="s">
        <v>1601</v>
      </c>
      <c r="J742" s="666" t="s">
        <v>1460</v>
      </c>
      <c r="K742" s="666" t="s">
        <v>1602</v>
      </c>
      <c r="L742" s="668">
        <v>408.94956099064547</v>
      </c>
      <c r="M742" s="668">
        <v>23</v>
      </c>
      <c r="N742" s="669">
        <v>9405.8399027848463</v>
      </c>
    </row>
    <row r="743" spans="1:14" ht="14.4" customHeight="1" x14ac:dyDescent="0.3">
      <c r="A743" s="664" t="s">
        <v>527</v>
      </c>
      <c r="B743" s="665" t="s">
        <v>2566</v>
      </c>
      <c r="C743" s="666" t="s">
        <v>541</v>
      </c>
      <c r="D743" s="667" t="s">
        <v>2569</v>
      </c>
      <c r="E743" s="666" t="s">
        <v>547</v>
      </c>
      <c r="F743" s="667" t="s">
        <v>2571</v>
      </c>
      <c r="G743" s="666" t="s">
        <v>1433</v>
      </c>
      <c r="H743" s="666" t="s">
        <v>2427</v>
      </c>
      <c r="I743" s="666" t="s">
        <v>2427</v>
      </c>
      <c r="J743" s="666" t="s">
        <v>1612</v>
      </c>
      <c r="K743" s="666" t="s">
        <v>2428</v>
      </c>
      <c r="L743" s="668">
        <v>21.64</v>
      </c>
      <c r="M743" s="668">
        <v>1</v>
      </c>
      <c r="N743" s="669">
        <v>21.64</v>
      </c>
    </row>
    <row r="744" spans="1:14" ht="14.4" customHeight="1" x14ac:dyDescent="0.3">
      <c r="A744" s="664" t="s">
        <v>527</v>
      </c>
      <c r="B744" s="665" t="s">
        <v>2566</v>
      </c>
      <c r="C744" s="666" t="s">
        <v>541</v>
      </c>
      <c r="D744" s="667" t="s">
        <v>2569</v>
      </c>
      <c r="E744" s="666" t="s">
        <v>547</v>
      </c>
      <c r="F744" s="667" t="s">
        <v>2571</v>
      </c>
      <c r="G744" s="666" t="s">
        <v>1433</v>
      </c>
      <c r="H744" s="666" t="s">
        <v>1603</v>
      </c>
      <c r="I744" s="666" t="s">
        <v>1603</v>
      </c>
      <c r="J744" s="666" t="s">
        <v>1604</v>
      </c>
      <c r="K744" s="666" t="s">
        <v>1605</v>
      </c>
      <c r="L744" s="668">
        <v>67.777929941024198</v>
      </c>
      <c r="M744" s="668">
        <v>300</v>
      </c>
      <c r="N744" s="669">
        <v>20333.378982307258</v>
      </c>
    </row>
    <row r="745" spans="1:14" ht="14.4" customHeight="1" x14ac:dyDescent="0.3">
      <c r="A745" s="664" t="s">
        <v>527</v>
      </c>
      <c r="B745" s="665" t="s">
        <v>2566</v>
      </c>
      <c r="C745" s="666" t="s">
        <v>541</v>
      </c>
      <c r="D745" s="667" t="s">
        <v>2569</v>
      </c>
      <c r="E745" s="666" t="s">
        <v>547</v>
      </c>
      <c r="F745" s="667" t="s">
        <v>2571</v>
      </c>
      <c r="G745" s="666" t="s">
        <v>1433</v>
      </c>
      <c r="H745" s="666" t="s">
        <v>1606</v>
      </c>
      <c r="I745" s="666" t="s">
        <v>1606</v>
      </c>
      <c r="J745" s="666" t="s">
        <v>1460</v>
      </c>
      <c r="K745" s="666" t="s">
        <v>1565</v>
      </c>
      <c r="L745" s="668">
        <v>301.47000000000003</v>
      </c>
      <c r="M745" s="668">
        <v>8</v>
      </c>
      <c r="N745" s="669">
        <v>2411.7600000000002</v>
      </c>
    </row>
    <row r="746" spans="1:14" ht="14.4" customHeight="1" x14ac:dyDescent="0.3">
      <c r="A746" s="664" t="s">
        <v>527</v>
      </c>
      <c r="B746" s="665" t="s">
        <v>2566</v>
      </c>
      <c r="C746" s="666" t="s">
        <v>541</v>
      </c>
      <c r="D746" s="667" t="s">
        <v>2569</v>
      </c>
      <c r="E746" s="666" t="s">
        <v>547</v>
      </c>
      <c r="F746" s="667" t="s">
        <v>2571</v>
      </c>
      <c r="G746" s="666" t="s">
        <v>1433</v>
      </c>
      <c r="H746" s="666" t="s">
        <v>1607</v>
      </c>
      <c r="I746" s="666" t="s">
        <v>1607</v>
      </c>
      <c r="J746" s="666" t="s">
        <v>1460</v>
      </c>
      <c r="K746" s="666" t="s">
        <v>1597</v>
      </c>
      <c r="L746" s="668">
        <v>630.66044321876495</v>
      </c>
      <c r="M746" s="668">
        <v>23</v>
      </c>
      <c r="N746" s="669">
        <v>14505.190194031593</v>
      </c>
    </row>
    <row r="747" spans="1:14" ht="14.4" customHeight="1" x14ac:dyDescent="0.3">
      <c r="A747" s="664" t="s">
        <v>527</v>
      </c>
      <c r="B747" s="665" t="s">
        <v>2566</v>
      </c>
      <c r="C747" s="666" t="s">
        <v>541</v>
      </c>
      <c r="D747" s="667" t="s">
        <v>2569</v>
      </c>
      <c r="E747" s="666" t="s">
        <v>547</v>
      </c>
      <c r="F747" s="667" t="s">
        <v>2571</v>
      </c>
      <c r="G747" s="666" t="s">
        <v>1433</v>
      </c>
      <c r="H747" s="666" t="s">
        <v>2429</v>
      </c>
      <c r="I747" s="666" t="s">
        <v>2429</v>
      </c>
      <c r="J747" s="666" t="s">
        <v>1460</v>
      </c>
      <c r="K747" s="666" t="s">
        <v>2430</v>
      </c>
      <c r="L747" s="668">
        <v>913.65</v>
      </c>
      <c r="M747" s="668">
        <v>6</v>
      </c>
      <c r="N747" s="669">
        <v>5481.9</v>
      </c>
    </row>
    <row r="748" spans="1:14" ht="14.4" customHeight="1" x14ac:dyDescent="0.3">
      <c r="A748" s="664" t="s">
        <v>527</v>
      </c>
      <c r="B748" s="665" t="s">
        <v>2566</v>
      </c>
      <c r="C748" s="666" t="s">
        <v>541</v>
      </c>
      <c r="D748" s="667" t="s">
        <v>2569</v>
      </c>
      <c r="E748" s="666" t="s">
        <v>547</v>
      </c>
      <c r="F748" s="667" t="s">
        <v>2571</v>
      </c>
      <c r="G748" s="666" t="s">
        <v>1433</v>
      </c>
      <c r="H748" s="666" t="s">
        <v>1608</v>
      </c>
      <c r="I748" s="666" t="s">
        <v>1608</v>
      </c>
      <c r="J748" s="666" t="s">
        <v>1470</v>
      </c>
      <c r="K748" s="666" t="s">
        <v>1471</v>
      </c>
      <c r="L748" s="668">
        <v>43.209942836417028</v>
      </c>
      <c r="M748" s="668">
        <v>1</v>
      </c>
      <c r="N748" s="669">
        <v>43.209942836417028</v>
      </c>
    </row>
    <row r="749" spans="1:14" ht="14.4" customHeight="1" x14ac:dyDescent="0.3">
      <c r="A749" s="664" t="s">
        <v>527</v>
      </c>
      <c r="B749" s="665" t="s">
        <v>2566</v>
      </c>
      <c r="C749" s="666" t="s">
        <v>541</v>
      </c>
      <c r="D749" s="667" t="s">
        <v>2569</v>
      </c>
      <c r="E749" s="666" t="s">
        <v>547</v>
      </c>
      <c r="F749" s="667" t="s">
        <v>2571</v>
      </c>
      <c r="G749" s="666" t="s">
        <v>1433</v>
      </c>
      <c r="H749" s="666" t="s">
        <v>2431</v>
      </c>
      <c r="I749" s="666" t="s">
        <v>2431</v>
      </c>
      <c r="J749" s="666" t="s">
        <v>2432</v>
      </c>
      <c r="K749" s="666" t="s">
        <v>942</v>
      </c>
      <c r="L749" s="668">
        <v>35.549337256028345</v>
      </c>
      <c r="M749" s="668">
        <v>1</v>
      </c>
      <c r="N749" s="669">
        <v>35.549337256028345</v>
      </c>
    </row>
    <row r="750" spans="1:14" ht="14.4" customHeight="1" x14ac:dyDescent="0.3">
      <c r="A750" s="664" t="s">
        <v>527</v>
      </c>
      <c r="B750" s="665" t="s">
        <v>2566</v>
      </c>
      <c r="C750" s="666" t="s">
        <v>541</v>
      </c>
      <c r="D750" s="667" t="s">
        <v>2569</v>
      </c>
      <c r="E750" s="666" t="s">
        <v>547</v>
      </c>
      <c r="F750" s="667" t="s">
        <v>2571</v>
      </c>
      <c r="G750" s="666" t="s">
        <v>1433</v>
      </c>
      <c r="H750" s="666" t="s">
        <v>2433</v>
      </c>
      <c r="I750" s="666" t="s">
        <v>2433</v>
      </c>
      <c r="J750" s="666" t="s">
        <v>2434</v>
      </c>
      <c r="K750" s="666" t="s">
        <v>2435</v>
      </c>
      <c r="L750" s="668">
        <v>317.60999999999996</v>
      </c>
      <c r="M750" s="668">
        <v>1</v>
      </c>
      <c r="N750" s="669">
        <v>317.60999999999996</v>
      </c>
    </row>
    <row r="751" spans="1:14" ht="14.4" customHeight="1" x14ac:dyDescent="0.3">
      <c r="A751" s="664" t="s">
        <v>527</v>
      </c>
      <c r="B751" s="665" t="s">
        <v>2566</v>
      </c>
      <c r="C751" s="666" t="s">
        <v>541</v>
      </c>
      <c r="D751" s="667" t="s">
        <v>2569</v>
      </c>
      <c r="E751" s="666" t="s">
        <v>1621</v>
      </c>
      <c r="F751" s="667" t="s">
        <v>2572</v>
      </c>
      <c r="G751" s="666" t="s">
        <v>1433</v>
      </c>
      <c r="H751" s="666" t="s">
        <v>1622</v>
      </c>
      <c r="I751" s="666" t="s">
        <v>1623</v>
      </c>
      <c r="J751" s="666" t="s">
        <v>1624</v>
      </c>
      <c r="K751" s="666" t="s">
        <v>1625</v>
      </c>
      <c r="L751" s="668">
        <v>41.180045472986414</v>
      </c>
      <c r="M751" s="668">
        <v>44</v>
      </c>
      <c r="N751" s="669">
        <v>1811.9220008114023</v>
      </c>
    </row>
    <row r="752" spans="1:14" ht="14.4" customHeight="1" x14ac:dyDescent="0.3">
      <c r="A752" s="664" t="s">
        <v>527</v>
      </c>
      <c r="B752" s="665" t="s">
        <v>2566</v>
      </c>
      <c r="C752" s="666" t="s">
        <v>541</v>
      </c>
      <c r="D752" s="667" t="s">
        <v>2569</v>
      </c>
      <c r="E752" s="666" t="s">
        <v>1621</v>
      </c>
      <c r="F752" s="667" t="s">
        <v>2572</v>
      </c>
      <c r="G752" s="666" t="s">
        <v>1433</v>
      </c>
      <c r="H752" s="666" t="s">
        <v>1626</v>
      </c>
      <c r="I752" s="666" t="s">
        <v>1627</v>
      </c>
      <c r="J752" s="666" t="s">
        <v>1628</v>
      </c>
      <c r="K752" s="666" t="s">
        <v>1625</v>
      </c>
      <c r="L752" s="668">
        <v>41.18</v>
      </c>
      <c r="M752" s="668">
        <v>30</v>
      </c>
      <c r="N752" s="669">
        <v>1235.4000000000001</v>
      </c>
    </row>
    <row r="753" spans="1:14" ht="14.4" customHeight="1" x14ac:dyDescent="0.3">
      <c r="A753" s="664" t="s">
        <v>527</v>
      </c>
      <c r="B753" s="665" t="s">
        <v>2566</v>
      </c>
      <c r="C753" s="666" t="s">
        <v>541</v>
      </c>
      <c r="D753" s="667" t="s">
        <v>2569</v>
      </c>
      <c r="E753" s="666" t="s">
        <v>1621</v>
      </c>
      <c r="F753" s="667" t="s">
        <v>2572</v>
      </c>
      <c r="G753" s="666" t="s">
        <v>1433</v>
      </c>
      <c r="H753" s="666" t="s">
        <v>1629</v>
      </c>
      <c r="I753" s="666" t="s">
        <v>1630</v>
      </c>
      <c r="J753" s="666" t="s">
        <v>1631</v>
      </c>
      <c r="K753" s="666" t="s">
        <v>1625</v>
      </c>
      <c r="L753" s="668">
        <v>41.18</v>
      </c>
      <c r="M753" s="668">
        <v>40</v>
      </c>
      <c r="N753" s="669">
        <v>1647.2</v>
      </c>
    </row>
    <row r="754" spans="1:14" ht="14.4" customHeight="1" x14ac:dyDescent="0.3">
      <c r="A754" s="664" t="s">
        <v>527</v>
      </c>
      <c r="B754" s="665" t="s">
        <v>2566</v>
      </c>
      <c r="C754" s="666" t="s">
        <v>541</v>
      </c>
      <c r="D754" s="667" t="s">
        <v>2569</v>
      </c>
      <c r="E754" s="666" t="s">
        <v>1621</v>
      </c>
      <c r="F754" s="667" t="s">
        <v>2572</v>
      </c>
      <c r="G754" s="666" t="s">
        <v>1433</v>
      </c>
      <c r="H754" s="666" t="s">
        <v>2436</v>
      </c>
      <c r="I754" s="666" t="s">
        <v>2436</v>
      </c>
      <c r="J754" s="666" t="s">
        <v>2437</v>
      </c>
      <c r="K754" s="666" t="s">
        <v>2438</v>
      </c>
      <c r="L754" s="668">
        <v>148.96000000000004</v>
      </c>
      <c r="M754" s="668">
        <v>6</v>
      </c>
      <c r="N754" s="669">
        <v>893.76000000000022</v>
      </c>
    </row>
    <row r="755" spans="1:14" ht="14.4" customHeight="1" x14ac:dyDescent="0.3">
      <c r="A755" s="664" t="s">
        <v>527</v>
      </c>
      <c r="B755" s="665" t="s">
        <v>2566</v>
      </c>
      <c r="C755" s="666" t="s">
        <v>541</v>
      </c>
      <c r="D755" s="667" t="s">
        <v>2569</v>
      </c>
      <c r="E755" s="666" t="s">
        <v>1621</v>
      </c>
      <c r="F755" s="667" t="s">
        <v>2572</v>
      </c>
      <c r="G755" s="666" t="s">
        <v>1433</v>
      </c>
      <c r="H755" s="666" t="s">
        <v>1632</v>
      </c>
      <c r="I755" s="666" t="s">
        <v>1633</v>
      </c>
      <c r="J755" s="666" t="s">
        <v>1634</v>
      </c>
      <c r="K755" s="666" t="s">
        <v>1635</v>
      </c>
      <c r="L755" s="668">
        <v>198.88999999999993</v>
      </c>
      <c r="M755" s="668">
        <v>5</v>
      </c>
      <c r="N755" s="669">
        <v>994.4499999999997</v>
      </c>
    </row>
    <row r="756" spans="1:14" ht="14.4" customHeight="1" x14ac:dyDescent="0.3">
      <c r="A756" s="664" t="s">
        <v>527</v>
      </c>
      <c r="B756" s="665" t="s">
        <v>2566</v>
      </c>
      <c r="C756" s="666" t="s">
        <v>541</v>
      </c>
      <c r="D756" s="667" t="s">
        <v>2569</v>
      </c>
      <c r="E756" s="666" t="s">
        <v>1621</v>
      </c>
      <c r="F756" s="667" t="s">
        <v>2572</v>
      </c>
      <c r="G756" s="666" t="s">
        <v>1433</v>
      </c>
      <c r="H756" s="666" t="s">
        <v>2439</v>
      </c>
      <c r="I756" s="666" t="s">
        <v>2439</v>
      </c>
      <c r="J756" s="666" t="s">
        <v>2440</v>
      </c>
      <c r="K756" s="666" t="s">
        <v>2441</v>
      </c>
      <c r="L756" s="668">
        <v>111.95</v>
      </c>
      <c r="M756" s="668">
        <v>12</v>
      </c>
      <c r="N756" s="669">
        <v>1343.4</v>
      </c>
    </row>
    <row r="757" spans="1:14" ht="14.4" customHeight="1" x14ac:dyDescent="0.3">
      <c r="A757" s="664" t="s">
        <v>527</v>
      </c>
      <c r="B757" s="665" t="s">
        <v>2566</v>
      </c>
      <c r="C757" s="666" t="s">
        <v>541</v>
      </c>
      <c r="D757" s="667" t="s">
        <v>2569</v>
      </c>
      <c r="E757" s="666" t="s">
        <v>1621</v>
      </c>
      <c r="F757" s="667" t="s">
        <v>2572</v>
      </c>
      <c r="G757" s="666" t="s">
        <v>1433</v>
      </c>
      <c r="H757" s="666" t="s">
        <v>2442</v>
      </c>
      <c r="I757" s="666" t="s">
        <v>2442</v>
      </c>
      <c r="J757" s="666" t="s">
        <v>2443</v>
      </c>
      <c r="K757" s="666" t="s">
        <v>2441</v>
      </c>
      <c r="L757" s="668">
        <v>111.94988565510749</v>
      </c>
      <c r="M757" s="668">
        <v>13</v>
      </c>
      <c r="N757" s="669">
        <v>1455.3485135163974</v>
      </c>
    </row>
    <row r="758" spans="1:14" ht="14.4" customHeight="1" x14ac:dyDescent="0.3">
      <c r="A758" s="664" t="s">
        <v>527</v>
      </c>
      <c r="B758" s="665" t="s">
        <v>2566</v>
      </c>
      <c r="C758" s="666" t="s">
        <v>541</v>
      </c>
      <c r="D758" s="667" t="s">
        <v>2569</v>
      </c>
      <c r="E758" s="666" t="s">
        <v>1621</v>
      </c>
      <c r="F758" s="667" t="s">
        <v>2572</v>
      </c>
      <c r="G758" s="666" t="s">
        <v>1433</v>
      </c>
      <c r="H758" s="666" t="s">
        <v>2444</v>
      </c>
      <c r="I758" s="666" t="s">
        <v>2445</v>
      </c>
      <c r="J758" s="666" t="s">
        <v>2446</v>
      </c>
      <c r="K758" s="666" t="s">
        <v>2447</v>
      </c>
      <c r="L758" s="668">
        <v>111.95002809071936</v>
      </c>
      <c r="M758" s="668">
        <v>7</v>
      </c>
      <c r="N758" s="669">
        <v>783.65019663503551</v>
      </c>
    </row>
    <row r="759" spans="1:14" ht="14.4" customHeight="1" x14ac:dyDescent="0.3">
      <c r="A759" s="664" t="s">
        <v>527</v>
      </c>
      <c r="B759" s="665" t="s">
        <v>2566</v>
      </c>
      <c r="C759" s="666" t="s">
        <v>541</v>
      </c>
      <c r="D759" s="667" t="s">
        <v>2569</v>
      </c>
      <c r="E759" s="666" t="s">
        <v>1621</v>
      </c>
      <c r="F759" s="667" t="s">
        <v>2572</v>
      </c>
      <c r="G759" s="666" t="s">
        <v>1433</v>
      </c>
      <c r="H759" s="666" t="s">
        <v>2448</v>
      </c>
      <c r="I759" s="666" t="s">
        <v>2449</v>
      </c>
      <c r="J759" s="666" t="s">
        <v>2450</v>
      </c>
      <c r="K759" s="666" t="s">
        <v>2438</v>
      </c>
      <c r="L759" s="668">
        <v>135.60009072445581</v>
      </c>
      <c r="M759" s="668">
        <v>2</v>
      </c>
      <c r="N759" s="669">
        <v>271.20018144891162</v>
      </c>
    </row>
    <row r="760" spans="1:14" ht="14.4" customHeight="1" x14ac:dyDescent="0.3">
      <c r="A760" s="664" t="s">
        <v>527</v>
      </c>
      <c r="B760" s="665" t="s">
        <v>2566</v>
      </c>
      <c r="C760" s="666" t="s">
        <v>541</v>
      </c>
      <c r="D760" s="667" t="s">
        <v>2569</v>
      </c>
      <c r="E760" s="666" t="s">
        <v>1621</v>
      </c>
      <c r="F760" s="667" t="s">
        <v>2572</v>
      </c>
      <c r="G760" s="666" t="s">
        <v>1433</v>
      </c>
      <c r="H760" s="666" t="s">
        <v>2451</v>
      </c>
      <c r="I760" s="666" t="s">
        <v>2452</v>
      </c>
      <c r="J760" s="666" t="s">
        <v>2453</v>
      </c>
      <c r="K760" s="666" t="s">
        <v>2441</v>
      </c>
      <c r="L760" s="668">
        <v>111.95004801378025</v>
      </c>
      <c r="M760" s="668">
        <v>6</v>
      </c>
      <c r="N760" s="669">
        <v>671.70028808268148</v>
      </c>
    </row>
    <row r="761" spans="1:14" ht="14.4" customHeight="1" x14ac:dyDescent="0.3">
      <c r="A761" s="664" t="s">
        <v>527</v>
      </c>
      <c r="B761" s="665" t="s">
        <v>2566</v>
      </c>
      <c r="C761" s="666" t="s">
        <v>541</v>
      </c>
      <c r="D761" s="667" t="s">
        <v>2569</v>
      </c>
      <c r="E761" s="666" t="s">
        <v>1621</v>
      </c>
      <c r="F761" s="667" t="s">
        <v>2572</v>
      </c>
      <c r="G761" s="666" t="s">
        <v>1433</v>
      </c>
      <c r="H761" s="666" t="s">
        <v>2454</v>
      </c>
      <c r="I761" s="666" t="s">
        <v>2454</v>
      </c>
      <c r="J761" s="666" t="s">
        <v>2455</v>
      </c>
      <c r="K761" s="666" t="s">
        <v>2456</v>
      </c>
      <c r="L761" s="668">
        <v>135.41999999999999</v>
      </c>
      <c r="M761" s="668">
        <v>4</v>
      </c>
      <c r="N761" s="669">
        <v>541.67999999999995</v>
      </c>
    </row>
    <row r="762" spans="1:14" ht="14.4" customHeight="1" x14ac:dyDescent="0.3">
      <c r="A762" s="664" t="s">
        <v>527</v>
      </c>
      <c r="B762" s="665" t="s">
        <v>2566</v>
      </c>
      <c r="C762" s="666" t="s">
        <v>541</v>
      </c>
      <c r="D762" s="667" t="s">
        <v>2569</v>
      </c>
      <c r="E762" s="666" t="s">
        <v>1621</v>
      </c>
      <c r="F762" s="667" t="s">
        <v>2572</v>
      </c>
      <c r="G762" s="666" t="s">
        <v>1433</v>
      </c>
      <c r="H762" s="666" t="s">
        <v>2457</v>
      </c>
      <c r="I762" s="666" t="s">
        <v>2457</v>
      </c>
      <c r="J762" s="666" t="s">
        <v>2458</v>
      </c>
      <c r="K762" s="666" t="s">
        <v>2456</v>
      </c>
      <c r="L762" s="668">
        <v>135.42000000000002</v>
      </c>
      <c r="M762" s="668">
        <v>4</v>
      </c>
      <c r="N762" s="669">
        <v>541.68000000000006</v>
      </c>
    </row>
    <row r="763" spans="1:14" ht="14.4" customHeight="1" x14ac:dyDescent="0.3">
      <c r="A763" s="664" t="s">
        <v>527</v>
      </c>
      <c r="B763" s="665" t="s">
        <v>2566</v>
      </c>
      <c r="C763" s="666" t="s">
        <v>541</v>
      </c>
      <c r="D763" s="667" t="s">
        <v>2569</v>
      </c>
      <c r="E763" s="666" t="s">
        <v>1621</v>
      </c>
      <c r="F763" s="667" t="s">
        <v>2572</v>
      </c>
      <c r="G763" s="666" t="s">
        <v>1433</v>
      </c>
      <c r="H763" s="666" t="s">
        <v>2459</v>
      </c>
      <c r="I763" s="666" t="s">
        <v>2459</v>
      </c>
      <c r="J763" s="666" t="s">
        <v>2460</v>
      </c>
      <c r="K763" s="666" t="s">
        <v>1625</v>
      </c>
      <c r="L763" s="668">
        <v>30.669999999999998</v>
      </c>
      <c r="M763" s="668">
        <v>3</v>
      </c>
      <c r="N763" s="669">
        <v>92.009999999999991</v>
      </c>
    </row>
    <row r="764" spans="1:14" ht="14.4" customHeight="1" x14ac:dyDescent="0.3">
      <c r="A764" s="664" t="s">
        <v>527</v>
      </c>
      <c r="B764" s="665" t="s">
        <v>2566</v>
      </c>
      <c r="C764" s="666" t="s">
        <v>541</v>
      </c>
      <c r="D764" s="667" t="s">
        <v>2569</v>
      </c>
      <c r="E764" s="666" t="s">
        <v>1621</v>
      </c>
      <c r="F764" s="667" t="s">
        <v>2572</v>
      </c>
      <c r="G764" s="666" t="s">
        <v>1433</v>
      </c>
      <c r="H764" s="666" t="s">
        <v>2461</v>
      </c>
      <c r="I764" s="666" t="s">
        <v>2461</v>
      </c>
      <c r="J764" s="666" t="s">
        <v>2462</v>
      </c>
      <c r="K764" s="666" t="s">
        <v>2438</v>
      </c>
      <c r="L764" s="668">
        <v>135.60002618412187</v>
      </c>
      <c r="M764" s="668">
        <v>2</v>
      </c>
      <c r="N764" s="669">
        <v>271.20005236824375</v>
      </c>
    </row>
    <row r="765" spans="1:14" ht="14.4" customHeight="1" x14ac:dyDescent="0.3">
      <c r="A765" s="664" t="s">
        <v>527</v>
      </c>
      <c r="B765" s="665" t="s">
        <v>2566</v>
      </c>
      <c r="C765" s="666" t="s">
        <v>541</v>
      </c>
      <c r="D765" s="667" t="s">
        <v>2569</v>
      </c>
      <c r="E765" s="666" t="s">
        <v>1621</v>
      </c>
      <c r="F765" s="667" t="s">
        <v>2572</v>
      </c>
      <c r="G765" s="666" t="s">
        <v>1433</v>
      </c>
      <c r="H765" s="666" t="s">
        <v>2463</v>
      </c>
      <c r="I765" s="666" t="s">
        <v>2463</v>
      </c>
      <c r="J765" s="666" t="s">
        <v>2464</v>
      </c>
      <c r="K765" s="666" t="s">
        <v>2456</v>
      </c>
      <c r="L765" s="668">
        <v>129.97078825325889</v>
      </c>
      <c r="M765" s="668">
        <v>4</v>
      </c>
      <c r="N765" s="669">
        <v>519.88315301303555</v>
      </c>
    </row>
    <row r="766" spans="1:14" ht="14.4" customHeight="1" x14ac:dyDescent="0.3">
      <c r="A766" s="664" t="s">
        <v>527</v>
      </c>
      <c r="B766" s="665" t="s">
        <v>2566</v>
      </c>
      <c r="C766" s="666" t="s">
        <v>541</v>
      </c>
      <c r="D766" s="667" t="s">
        <v>2569</v>
      </c>
      <c r="E766" s="666" t="s">
        <v>1621</v>
      </c>
      <c r="F766" s="667" t="s">
        <v>2572</v>
      </c>
      <c r="G766" s="666" t="s">
        <v>1433</v>
      </c>
      <c r="H766" s="666" t="s">
        <v>2465</v>
      </c>
      <c r="I766" s="666" t="s">
        <v>2465</v>
      </c>
      <c r="J766" s="666" t="s">
        <v>2466</v>
      </c>
      <c r="K766" s="666" t="s">
        <v>2438</v>
      </c>
      <c r="L766" s="668">
        <v>146.33557444983398</v>
      </c>
      <c r="M766" s="668">
        <v>2</v>
      </c>
      <c r="N766" s="669">
        <v>292.67114889966797</v>
      </c>
    </row>
    <row r="767" spans="1:14" ht="14.4" customHeight="1" x14ac:dyDescent="0.3">
      <c r="A767" s="664" t="s">
        <v>527</v>
      </c>
      <c r="B767" s="665" t="s">
        <v>2566</v>
      </c>
      <c r="C767" s="666" t="s">
        <v>541</v>
      </c>
      <c r="D767" s="667" t="s">
        <v>2569</v>
      </c>
      <c r="E767" s="666" t="s">
        <v>1621</v>
      </c>
      <c r="F767" s="667" t="s">
        <v>2572</v>
      </c>
      <c r="G767" s="666" t="s">
        <v>1433</v>
      </c>
      <c r="H767" s="666" t="s">
        <v>2467</v>
      </c>
      <c r="I767" s="666" t="s">
        <v>2467</v>
      </c>
      <c r="J767" s="666" t="s">
        <v>2468</v>
      </c>
      <c r="K767" s="666" t="s">
        <v>2438</v>
      </c>
      <c r="L767" s="668">
        <v>148.96</v>
      </c>
      <c r="M767" s="668">
        <v>2</v>
      </c>
      <c r="N767" s="669">
        <v>297.92</v>
      </c>
    </row>
    <row r="768" spans="1:14" ht="14.4" customHeight="1" x14ac:dyDescent="0.3">
      <c r="A768" s="664" t="s">
        <v>527</v>
      </c>
      <c r="B768" s="665" t="s">
        <v>2566</v>
      </c>
      <c r="C768" s="666" t="s">
        <v>541</v>
      </c>
      <c r="D768" s="667" t="s">
        <v>2569</v>
      </c>
      <c r="E768" s="666" t="s">
        <v>1621</v>
      </c>
      <c r="F768" s="667" t="s">
        <v>2572</v>
      </c>
      <c r="G768" s="666" t="s">
        <v>1433</v>
      </c>
      <c r="H768" s="666" t="s">
        <v>2469</v>
      </c>
      <c r="I768" s="666" t="s">
        <v>2469</v>
      </c>
      <c r="J768" s="666" t="s">
        <v>2470</v>
      </c>
      <c r="K768" s="666" t="s">
        <v>2456</v>
      </c>
      <c r="L768" s="668">
        <v>159.68833333333333</v>
      </c>
      <c r="M768" s="668">
        <v>1</v>
      </c>
      <c r="N768" s="669">
        <v>159.68833333333333</v>
      </c>
    </row>
    <row r="769" spans="1:14" ht="14.4" customHeight="1" x14ac:dyDescent="0.3">
      <c r="A769" s="664" t="s">
        <v>527</v>
      </c>
      <c r="B769" s="665" t="s">
        <v>2566</v>
      </c>
      <c r="C769" s="666" t="s">
        <v>541</v>
      </c>
      <c r="D769" s="667" t="s">
        <v>2569</v>
      </c>
      <c r="E769" s="666" t="s">
        <v>1621</v>
      </c>
      <c r="F769" s="667" t="s">
        <v>2572</v>
      </c>
      <c r="G769" s="666" t="s">
        <v>1433</v>
      </c>
      <c r="H769" s="666" t="s">
        <v>2471</v>
      </c>
      <c r="I769" s="666" t="s">
        <v>2471</v>
      </c>
      <c r="J769" s="666" t="s">
        <v>2472</v>
      </c>
      <c r="K769" s="666" t="s">
        <v>2456</v>
      </c>
      <c r="L769" s="668">
        <v>159.69</v>
      </c>
      <c r="M769" s="668">
        <v>1</v>
      </c>
      <c r="N769" s="669">
        <v>159.69</v>
      </c>
    </row>
    <row r="770" spans="1:14" ht="14.4" customHeight="1" x14ac:dyDescent="0.3">
      <c r="A770" s="664" t="s">
        <v>527</v>
      </c>
      <c r="B770" s="665" t="s">
        <v>2566</v>
      </c>
      <c r="C770" s="666" t="s">
        <v>541</v>
      </c>
      <c r="D770" s="667" t="s">
        <v>2569</v>
      </c>
      <c r="E770" s="666" t="s">
        <v>2473</v>
      </c>
      <c r="F770" s="667" t="s">
        <v>2576</v>
      </c>
      <c r="G770" s="666" t="s">
        <v>580</v>
      </c>
      <c r="H770" s="666" t="s">
        <v>2474</v>
      </c>
      <c r="I770" s="666" t="s">
        <v>2475</v>
      </c>
      <c r="J770" s="666" t="s">
        <v>2476</v>
      </c>
      <c r="K770" s="666" t="s">
        <v>2477</v>
      </c>
      <c r="L770" s="668">
        <v>4934.9016666666676</v>
      </c>
      <c r="M770" s="668">
        <v>18</v>
      </c>
      <c r="N770" s="669">
        <v>88828.23000000001</v>
      </c>
    </row>
    <row r="771" spans="1:14" ht="14.4" customHeight="1" x14ac:dyDescent="0.3">
      <c r="A771" s="664" t="s">
        <v>527</v>
      </c>
      <c r="B771" s="665" t="s">
        <v>2566</v>
      </c>
      <c r="C771" s="666" t="s">
        <v>541</v>
      </c>
      <c r="D771" s="667" t="s">
        <v>2569</v>
      </c>
      <c r="E771" s="666" t="s">
        <v>1636</v>
      </c>
      <c r="F771" s="667" t="s">
        <v>2573</v>
      </c>
      <c r="G771" s="666" t="s">
        <v>580</v>
      </c>
      <c r="H771" s="666" t="s">
        <v>1640</v>
      </c>
      <c r="I771" s="666" t="s">
        <v>1640</v>
      </c>
      <c r="J771" s="666" t="s">
        <v>1641</v>
      </c>
      <c r="K771" s="666" t="s">
        <v>1642</v>
      </c>
      <c r="L771" s="668">
        <v>57.989999999999995</v>
      </c>
      <c r="M771" s="668">
        <v>1</v>
      </c>
      <c r="N771" s="669">
        <v>57.989999999999995</v>
      </c>
    </row>
    <row r="772" spans="1:14" ht="14.4" customHeight="1" x14ac:dyDescent="0.3">
      <c r="A772" s="664" t="s">
        <v>527</v>
      </c>
      <c r="B772" s="665" t="s">
        <v>2566</v>
      </c>
      <c r="C772" s="666" t="s">
        <v>541</v>
      </c>
      <c r="D772" s="667" t="s">
        <v>2569</v>
      </c>
      <c r="E772" s="666" t="s">
        <v>1636</v>
      </c>
      <c r="F772" s="667" t="s">
        <v>2573</v>
      </c>
      <c r="G772" s="666" t="s">
        <v>580</v>
      </c>
      <c r="H772" s="666" t="s">
        <v>1643</v>
      </c>
      <c r="I772" s="666" t="s">
        <v>1644</v>
      </c>
      <c r="J772" s="666" t="s">
        <v>1645</v>
      </c>
      <c r="K772" s="666" t="s">
        <v>1646</v>
      </c>
      <c r="L772" s="668">
        <v>47.87714285714285</v>
      </c>
      <c r="M772" s="668">
        <v>14</v>
      </c>
      <c r="N772" s="669">
        <v>670.27999999999986</v>
      </c>
    </row>
    <row r="773" spans="1:14" ht="14.4" customHeight="1" x14ac:dyDescent="0.3">
      <c r="A773" s="664" t="s">
        <v>527</v>
      </c>
      <c r="B773" s="665" t="s">
        <v>2566</v>
      </c>
      <c r="C773" s="666" t="s">
        <v>541</v>
      </c>
      <c r="D773" s="667" t="s">
        <v>2569</v>
      </c>
      <c r="E773" s="666" t="s">
        <v>1636</v>
      </c>
      <c r="F773" s="667" t="s">
        <v>2573</v>
      </c>
      <c r="G773" s="666" t="s">
        <v>580</v>
      </c>
      <c r="H773" s="666" t="s">
        <v>2478</v>
      </c>
      <c r="I773" s="666" t="s">
        <v>2479</v>
      </c>
      <c r="J773" s="666" t="s">
        <v>2480</v>
      </c>
      <c r="K773" s="666" t="s">
        <v>2481</v>
      </c>
      <c r="L773" s="668">
        <v>23.770213149064457</v>
      </c>
      <c r="M773" s="668">
        <v>3</v>
      </c>
      <c r="N773" s="669">
        <v>71.310639447193367</v>
      </c>
    </row>
    <row r="774" spans="1:14" ht="14.4" customHeight="1" x14ac:dyDescent="0.3">
      <c r="A774" s="664" t="s">
        <v>527</v>
      </c>
      <c r="B774" s="665" t="s">
        <v>2566</v>
      </c>
      <c r="C774" s="666" t="s">
        <v>541</v>
      </c>
      <c r="D774" s="667" t="s">
        <v>2569</v>
      </c>
      <c r="E774" s="666" t="s">
        <v>1636</v>
      </c>
      <c r="F774" s="667" t="s">
        <v>2573</v>
      </c>
      <c r="G774" s="666" t="s">
        <v>580</v>
      </c>
      <c r="H774" s="666" t="s">
        <v>1651</v>
      </c>
      <c r="I774" s="666" t="s">
        <v>1652</v>
      </c>
      <c r="J774" s="666" t="s">
        <v>1653</v>
      </c>
      <c r="K774" s="666" t="s">
        <v>1654</v>
      </c>
      <c r="L774" s="668">
        <v>127.66680433210216</v>
      </c>
      <c r="M774" s="668">
        <v>75</v>
      </c>
      <c r="N774" s="669">
        <v>9575.0103249076619</v>
      </c>
    </row>
    <row r="775" spans="1:14" ht="14.4" customHeight="1" x14ac:dyDescent="0.3">
      <c r="A775" s="664" t="s">
        <v>527</v>
      </c>
      <c r="B775" s="665" t="s">
        <v>2566</v>
      </c>
      <c r="C775" s="666" t="s">
        <v>541</v>
      </c>
      <c r="D775" s="667" t="s">
        <v>2569</v>
      </c>
      <c r="E775" s="666" t="s">
        <v>1636</v>
      </c>
      <c r="F775" s="667" t="s">
        <v>2573</v>
      </c>
      <c r="G775" s="666" t="s">
        <v>580</v>
      </c>
      <c r="H775" s="666" t="s">
        <v>1655</v>
      </c>
      <c r="I775" s="666" t="s">
        <v>1656</v>
      </c>
      <c r="J775" s="666" t="s">
        <v>1657</v>
      </c>
      <c r="K775" s="666" t="s">
        <v>1658</v>
      </c>
      <c r="L775" s="668">
        <v>159.97932203389834</v>
      </c>
      <c r="M775" s="668">
        <v>11.799999999999997</v>
      </c>
      <c r="N775" s="669">
        <v>1887.7559999999999</v>
      </c>
    </row>
    <row r="776" spans="1:14" ht="14.4" customHeight="1" x14ac:dyDescent="0.3">
      <c r="A776" s="664" t="s">
        <v>527</v>
      </c>
      <c r="B776" s="665" t="s">
        <v>2566</v>
      </c>
      <c r="C776" s="666" t="s">
        <v>541</v>
      </c>
      <c r="D776" s="667" t="s">
        <v>2569</v>
      </c>
      <c r="E776" s="666" t="s">
        <v>1636</v>
      </c>
      <c r="F776" s="667" t="s">
        <v>2573</v>
      </c>
      <c r="G776" s="666" t="s">
        <v>580</v>
      </c>
      <c r="H776" s="666" t="s">
        <v>2482</v>
      </c>
      <c r="I776" s="666" t="s">
        <v>2483</v>
      </c>
      <c r="J776" s="666" t="s">
        <v>2484</v>
      </c>
      <c r="K776" s="666" t="s">
        <v>2485</v>
      </c>
      <c r="L776" s="668">
        <v>249.71199999999999</v>
      </c>
      <c r="M776" s="668">
        <v>5</v>
      </c>
      <c r="N776" s="669">
        <v>1248.56</v>
      </c>
    </row>
    <row r="777" spans="1:14" ht="14.4" customHeight="1" x14ac:dyDescent="0.3">
      <c r="A777" s="664" t="s">
        <v>527</v>
      </c>
      <c r="B777" s="665" t="s">
        <v>2566</v>
      </c>
      <c r="C777" s="666" t="s">
        <v>541</v>
      </c>
      <c r="D777" s="667" t="s">
        <v>2569</v>
      </c>
      <c r="E777" s="666" t="s">
        <v>1636</v>
      </c>
      <c r="F777" s="667" t="s">
        <v>2573</v>
      </c>
      <c r="G777" s="666" t="s">
        <v>580</v>
      </c>
      <c r="H777" s="666" t="s">
        <v>1663</v>
      </c>
      <c r="I777" s="666" t="s">
        <v>1664</v>
      </c>
      <c r="J777" s="666" t="s">
        <v>1665</v>
      </c>
      <c r="K777" s="666" t="s">
        <v>1666</v>
      </c>
      <c r="L777" s="668">
        <v>650.21699999999998</v>
      </c>
      <c r="M777" s="668">
        <v>0.5</v>
      </c>
      <c r="N777" s="669">
        <v>325.10849999999999</v>
      </c>
    </row>
    <row r="778" spans="1:14" ht="14.4" customHeight="1" x14ac:dyDescent="0.3">
      <c r="A778" s="664" t="s">
        <v>527</v>
      </c>
      <c r="B778" s="665" t="s">
        <v>2566</v>
      </c>
      <c r="C778" s="666" t="s">
        <v>541</v>
      </c>
      <c r="D778" s="667" t="s">
        <v>2569</v>
      </c>
      <c r="E778" s="666" t="s">
        <v>1636</v>
      </c>
      <c r="F778" s="667" t="s">
        <v>2573</v>
      </c>
      <c r="G778" s="666" t="s">
        <v>580</v>
      </c>
      <c r="H778" s="666" t="s">
        <v>1667</v>
      </c>
      <c r="I778" s="666" t="s">
        <v>1668</v>
      </c>
      <c r="J778" s="666" t="s">
        <v>1669</v>
      </c>
      <c r="K778" s="666" t="s">
        <v>1662</v>
      </c>
      <c r="L778" s="668">
        <v>63.632727272727273</v>
      </c>
      <c r="M778" s="668">
        <v>11</v>
      </c>
      <c r="N778" s="669">
        <v>699.96</v>
      </c>
    </row>
    <row r="779" spans="1:14" ht="14.4" customHeight="1" x14ac:dyDescent="0.3">
      <c r="A779" s="664" t="s">
        <v>527</v>
      </c>
      <c r="B779" s="665" t="s">
        <v>2566</v>
      </c>
      <c r="C779" s="666" t="s">
        <v>541</v>
      </c>
      <c r="D779" s="667" t="s">
        <v>2569</v>
      </c>
      <c r="E779" s="666" t="s">
        <v>1636</v>
      </c>
      <c r="F779" s="667" t="s">
        <v>2573</v>
      </c>
      <c r="G779" s="666" t="s">
        <v>580</v>
      </c>
      <c r="H779" s="666" t="s">
        <v>1673</v>
      </c>
      <c r="I779" s="666" t="s">
        <v>1674</v>
      </c>
      <c r="J779" s="666" t="s">
        <v>1645</v>
      </c>
      <c r="K779" s="666" t="s">
        <v>1675</v>
      </c>
      <c r="L779" s="668">
        <v>48.249999999999993</v>
      </c>
      <c r="M779" s="668">
        <v>30</v>
      </c>
      <c r="N779" s="669">
        <v>1447.4999999999998</v>
      </c>
    </row>
    <row r="780" spans="1:14" ht="14.4" customHeight="1" x14ac:dyDescent="0.3">
      <c r="A780" s="664" t="s">
        <v>527</v>
      </c>
      <c r="B780" s="665" t="s">
        <v>2566</v>
      </c>
      <c r="C780" s="666" t="s">
        <v>541</v>
      </c>
      <c r="D780" s="667" t="s">
        <v>2569</v>
      </c>
      <c r="E780" s="666" t="s">
        <v>1636</v>
      </c>
      <c r="F780" s="667" t="s">
        <v>2573</v>
      </c>
      <c r="G780" s="666" t="s">
        <v>580</v>
      </c>
      <c r="H780" s="666" t="s">
        <v>1683</v>
      </c>
      <c r="I780" s="666" t="s">
        <v>1684</v>
      </c>
      <c r="J780" s="666" t="s">
        <v>1685</v>
      </c>
      <c r="K780" s="666" t="s">
        <v>1686</v>
      </c>
      <c r="L780" s="668">
        <v>124.59</v>
      </c>
      <c r="M780" s="668">
        <v>10</v>
      </c>
      <c r="N780" s="669">
        <v>1245.9000000000001</v>
      </c>
    </row>
    <row r="781" spans="1:14" ht="14.4" customHeight="1" x14ac:dyDescent="0.3">
      <c r="A781" s="664" t="s">
        <v>527</v>
      </c>
      <c r="B781" s="665" t="s">
        <v>2566</v>
      </c>
      <c r="C781" s="666" t="s">
        <v>541</v>
      </c>
      <c r="D781" s="667" t="s">
        <v>2569</v>
      </c>
      <c r="E781" s="666" t="s">
        <v>1636</v>
      </c>
      <c r="F781" s="667" t="s">
        <v>2573</v>
      </c>
      <c r="G781" s="666" t="s">
        <v>580</v>
      </c>
      <c r="H781" s="666" t="s">
        <v>1687</v>
      </c>
      <c r="I781" s="666" t="s">
        <v>1687</v>
      </c>
      <c r="J781" s="666" t="s">
        <v>1688</v>
      </c>
      <c r="K781" s="666" t="s">
        <v>1689</v>
      </c>
      <c r="L781" s="668">
        <v>462</v>
      </c>
      <c r="M781" s="668">
        <v>0.6</v>
      </c>
      <c r="N781" s="669">
        <v>277.2</v>
      </c>
    </row>
    <row r="782" spans="1:14" ht="14.4" customHeight="1" x14ac:dyDescent="0.3">
      <c r="A782" s="664" t="s">
        <v>527</v>
      </c>
      <c r="B782" s="665" t="s">
        <v>2566</v>
      </c>
      <c r="C782" s="666" t="s">
        <v>541</v>
      </c>
      <c r="D782" s="667" t="s">
        <v>2569</v>
      </c>
      <c r="E782" s="666" t="s">
        <v>1636</v>
      </c>
      <c r="F782" s="667" t="s">
        <v>2573</v>
      </c>
      <c r="G782" s="666" t="s">
        <v>580</v>
      </c>
      <c r="H782" s="666" t="s">
        <v>1690</v>
      </c>
      <c r="I782" s="666" t="s">
        <v>1690</v>
      </c>
      <c r="J782" s="666" t="s">
        <v>1691</v>
      </c>
      <c r="K782" s="666" t="s">
        <v>1692</v>
      </c>
      <c r="L782" s="668">
        <v>158.84128670920336</v>
      </c>
      <c r="M782" s="668">
        <v>141.20000000000041</v>
      </c>
      <c r="N782" s="669">
        <v>22428.389683339581</v>
      </c>
    </row>
    <row r="783" spans="1:14" ht="14.4" customHeight="1" x14ac:dyDescent="0.3">
      <c r="A783" s="664" t="s">
        <v>527</v>
      </c>
      <c r="B783" s="665" t="s">
        <v>2566</v>
      </c>
      <c r="C783" s="666" t="s">
        <v>541</v>
      </c>
      <c r="D783" s="667" t="s">
        <v>2569</v>
      </c>
      <c r="E783" s="666" t="s">
        <v>1636</v>
      </c>
      <c r="F783" s="667" t="s">
        <v>2573</v>
      </c>
      <c r="G783" s="666" t="s">
        <v>580</v>
      </c>
      <c r="H783" s="666" t="s">
        <v>1693</v>
      </c>
      <c r="I783" s="666" t="s">
        <v>1693</v>
      </c>
      <c r="J783" s="666" t="s">
        <v>1694</v>
      </c>
      <c r="K783" s="666" t="s">
        <v>1695</v>
      </c>
      <c r="L783" s="668">
        <v>156.75</v>
      </c>
      <c r="M783" s="668">
        <v>1.6</v>
      </c>
      <c r="N783" s="669">
        <v>250.8</v>
      </c>
    </row>
    <row r="784" spans="1:14" ht="14.4" customHeight="1" x14ac:dyDescent="0.3">
      <c r="A784" s="664" t="s">
        <v>527</v>
      </c>
      <c r="B784" s="665" t="s">
        <v>2566</v>
      </c>
      <c r="C784" s="666" t="s">
        <v>541</v>
      </c>
      <c r="D784" s="667" t="s">
        <v>2569</v>
      </c>
      <c r="E784" s="666" t="s">
        <v>1636</v>
      </c>
      <c r="F784" s="667" t="s">
        <v>2573</v>
      </c>
      <c r="G784" s="666" t="s">
        <v>580</v>
      </c>
      <c r="H784" s="666" t="s">
        <v>2486</v>
      </c>
      <c r="I784" s="666" t="s">
        <v>2486</v>
      </c>
      <c r="J784" s="666" t="s">
        <v>2487</v>
      </c>
      <c r="K784" s="666" t="s">
        <v>2488</v>
      </c>
      <c r="L784" s="668">
        <v>217.8</v>
      </c>
      <c r="M784" s="668">
        <v>1.6</v>
      </c>
      <c r="N784" s="669">
        <v>348.48</v>
      </c>
    </row>
    <row r="785" spans="1:14" ht="14.4" customHeight="1" x14ac:dyDescent="0.3">
      <c r="A785" s="664" t="s">
        <v>527</v>
      </c>
      <c r="B785" s="665" t="s">
        <v>2566</v>
      </c>
      <c r="C785" s="666" t="s">
        <v>541</v>
      </c>
      <c r="D785" s="667" t="s">
        <v>2569</v>
      </c>
      <c r="E785" s="666" t="s">
        <v>1636</v>
      </c>
      <c r="F785" s="667" t="s">
        <v>2573</v>
      </c>
      <c r="G785" s="666" t="s">
        <v>580</v>
      </c>
      <c r="H785" s="666" t="s">
        <v>1699</v>
      </c>
      <c r="I785" s="666" t="s">
        <v>1699</v>
      </c>
      <c r="J785" s="666" t="s">
        <v>1700</v>
      </c>
      <c r="K785" s="666" t="s">
        <v>1701</v>
      </c>
      <c r="L785" s="668">
        <v>286</v>
      </c>
      <c r="M785" s="668">
        <v>1.6</v>
      </c>
      <c r="N785" s="669">
        <v>457.6</v>
      </c>
    </row>
    <row r="786" spans="1:14" ht="14.4" customHeight="1" x14ac:dyDescent="0.3">
      <c r="A786" s="664" t="s">
        <v>527</v>
      </c>
      <c r="B786" s="665" t="s">
        <v>2566</v>
      </c>
      <c r="C786" s="666" t="s">
        <v>541</v>
      </c>
      <c r="D786" s="667" t="s">
        <v>2569</v>
      </c>
      <c r="E786" s="666" t="s">
        <v>1636</v>
      </c>
      <c r="F786" s="667" t="s">
        <v>2573</v>
      </c>
      <c r="G786" s="666" t="s">
        <v>580</v>
      </c>
      <c r="H786" s="666" t="s">
        <v>2489</v>
      </c>
      <c r="I786" s="666" t="s">
        <v>2489</v>
      </c>
      <c r="J786" s="666" t="s">
        <v>2490</v>
      </c>
      <c r="K786" s="666" t="s">
        <v>2491</v>
      </c>
      <c r="L786" s="668">
        <v>413.05</v>
      </c>
      <c r="M786" s="668">
        <v>0.3</v>
      </c>
      <c r="N786" s="669">
        <v>123.91499999999999</v>
      </c>
    </row>
    <row r="787" spans="1:14" ht="14.4" customHeight="1" x14ac:dyDescent="0.3">
      <c r="A787" s="664" t="s">
        <v>527</v>
      </c>
      <c r="B787" s="665" t="s">
        <v>2566</v>
      </c>
      <c r="C787" s="666" t="s">
        <v>541</v>
      </c>
      <c r="D787" s="667" t="s">
        <v>2569</v>
      </c>
      <c r="E787" s="666" t="s">
        <v>1636</v>
      </c>
      <c r="F787" s="667" t="s">
        <v>2573</v>
      </c>
      <c r="G787" s="666" t="s">
        <v>580</v>
      </c>
      <c r="H787" s="666" t="s">
        <v>1709</v>
      </c>
      <c r="I787" s="666" t="s">
        <v>1709</v>
      </c>
      <c r="J787" s="666" t="s">
        <v>1710</v>
      </c>
      <c r="K787" s="666" t="s">
        <v>1711</v>
      </c>
      <c r="L787" s="668">
        <v>263.99999857453537</v>
      </c>
      <c r="M787" s="668">
        <v>3.4</v>
      </c>
      <c r="N787" s="669">
        <v>897.59999515342031</v>
      </c>
    </row>
    <row r="788" spans="1:14" ht="14.4" customHeight="1" x14ac:dyDescent="0.3">
      <c r="A788" s="664" t="s">
        <v>527</v>
      </c>
      <c r="B788" s="665" t="s">
        <v>2566</v>
      </c>
      <c r="C788" s="666" t="s">
        <v>541</v>
      </c>
      <c r="D788" s="667" t="s">
        <v>2569</v>
      </c>
      <c r="E788" s="666" t="s">
        <v>1636</v>
      </c>
      <c r="F788" s="667" t="s">
        <v>2573</v>
      </c>
      <c r="G788" s="666" t="s">
        <v>580</v>
      </c>
      <c r="H788" s="666" t="s">
        <v>2492</v>
      </c>
      <c r="I788" s="666" t="s">
        <v>2492</v>
      </c>
      <c r="J788" s="666" t="s">
        <v>2493</v>
      </c>
      <c r="K788" s="666" t="s">
        <v>579</v>
      </c>
      <c r="L788" s="668">
        <v>90.219999999999985</v>
      </c>
      <c r="M788" s="668">
        <v>5</v>
      </c>
      <c r="N788" s="669">
        <v>451.09999999999991</v>
      </c>
    </row>
    <row r="789" spans="1:14" ht="14.4" customHeight="1" x14ac:dyDescent="0.3">
      <c r="A789" s="664" t="s">
        <v>527</v>
      </c>
      <c r="B789" s="665" t="s">
        <v>2566</v>
      </c>
      <c r="C789" s="666" t="s">
        <v>541</v>
      </c>
      <c r="D789" s="667" t="s">
        <v>2569</v>
      </c>
      <c r="E789" s="666" t="s">
        <v>1636</v>
      </c>
      <c r="F789" s="667" t="s">
        <v>2573</v>
      </c>
      <c r="G789" s="666" t="s">
        <v>1433</v>
      </c>
      <c r="H789" s="666" t="s">
        <v>1715</v>
      </c>
      <c r="I789" s="666" t="s">
        <v>1716</v>
      </c>
      <c r="J789" s="666" t="s">
        <v>1717</v>
      </c>
      <c r="K789" s="666" t="s">
        <v>1718</v>
      </c>
      <c r="L789" s="668">
        <v>115.94000000000001</v>
      </c>
      <c r="M789" s="668">
        <v>2</v>
      </c>
      <c r="N789" s="669">
        <v>231.88000000000002</v>
      </c>
    </row>
    <row r="790" spans="1:14" ht="14.4" customHeight="1" x14ac:dyDescent="0.3">
      <c r="A790" s="664" t="s">
        <v>527</v>
      </c>
      <c r="B790" s="665" t="s">
        <v>2566</v>
      </c>
      <c r="C790" s="666" t="s">
        <v>541</v>
      </c>
      <c r="D790" s="667" t="s">
        <v>2569</v>
      </c>
      <c r="E790" s="666" t="s">
        <v>1636</v>
      </c>
      <c r="F790" s="667" t="s">
        <v>2573</v>
      </c>
      <c r="G790" s="666" t="s">
        <v>1433</v>
      </c>
      <c r="H790" s="666" t="s">
        <v>1719</v>
      </c>
      <c r="I790" s="666" t="s">
        <v>1720</v>
      </c>
      <c r="J790" s="666" t="s">
        <v>1721</v>
      </c>
      <c r="K790" s="666" t="s">
        <v>1722</v>
      </c>
      <c r="L790" s="668">
        <v>111.71600000000001</v>
      </c>
      <c r="M790" s="668">
        <v>5</v>
      </c>
      <c r="N790" s="669">
        <v>558.58000000000004</v>
      </c>
    </row>
    <row r="791" spans="1:14" ht="14.4" customHeight="1" x14ac:dyDescent="0.3">
      <c r="A791" s="664" t="s">
        <v>527</v>
      </c>
      <c r="B791" s="665" t="s">
        <v>2566</v>
      </c>
      <c r="C791" s="666" t="s">
        <v>541</v>
      </c>
      <c r="D791" s="667" t="s">
        <v>2569</v>
      </c>
      <c r="E791" s="666" t="s">
        <v>1636</v>
      </c>
      <c r="F791" s="667" t="s">
        <v>2573</v>
      </c>
      <c r="G791" s="666" t="s">
        <v>1433</v>
      </c>
      <c r="H791" s="666" t="s">
        <v>2494</v>
      </c>
      <c r="I791" s="666" t="s">
        <v>2495</v>
      </c>
      <c r="J791" s="666" t="s">
        <v>2496</v>
      </c>
      <c r="K791" s="666" t="s">
        <v>2497</v>
      </c>
      <c r="L791" s="668">
        <v>28.890000000000004</v>
      </c>
      <c r="M791" s="668">
        <v>14</v>
      </c>
      <c r="N791" s="669">
        <v>404.46000000000004</v>
      </c>
    </row>
    <row r="792" spans="1:14" ht="14.4" customHeight="1" x14ac:dyDescent="0.3">
      <c r="A792" s="664" t="s">
        <v>527</v>
      </c>
      <c r="B792" s="665" t="s">
        <v>2566</v>
      </c>
      <c r="C792" s="666" t="s">
        <v>541</v>
      </c>
      <c r="D792" s="667" t="s">
        <v>2569</v>
      </c>
      <c r="E792" s="666" t="s">
        <v>1636</v>
      </c>
      <c r="F792" s="667" t="s">
        <v>2573</v>
      </c>
      <c r="G792" s="666" t="s">
        <v>1433</v>
      </c>
      <c r="H792" s="666" t="s">
        <v>2498</v>
      </c>
      <c r="I792" s="666" t="s">
        <v>2499</v>
      </c>
      <c r="J792" s="666" t="s">
        <v>2500</v>
      </c>
      <c r="K792" s="666" t="s">
        <v>2501</v>
      </c>
      <c r="L792" s="668">
        <v>78.33972528836145</v>
      </c>
      <c r="M792" s="668">
        <v>4</v>
      </c>
      <c r="N792" s="669">
        <v>313.3589011534458</v>
      </c>
    </row>
    <row r="793" spans="1:14" ht="14.4" customHeight="1" x14ac:dyDescent="0.3">
      <c r="A793" s="664" t="s">
        <v>527</v>
      </c>
      <c r="B793" s="665" t="s">
        <v>2566</v>
      </c>
      <c r="C793" s="666" t="s">
        <v>541</v>
      </c>
      <c r="D793" s="667" t="s">
        <v>2569</v>
      </c>
      <c r="E793" s="666" t="s">
        <v>1636</v>
      </c>
      <c r="F793" s="667" t="s">
        <v>2573</v>
      </c>
      <c r="G793" s="666" t="s">
        <v>1433</v>
      </c>
      <c r="H793" s="666" t="s">
        <v>1738</v>
      </c>
      <c r="I793" s="666" t="s">
        <v>1738</v>
      </c>
      <c r="J793" s="666" t="s">
        <v>1739</v>
      </c>
      <c r="K793" s="666" t="s">
        <v>1740</v>
      </c>
      <c r="L793" s="668">
        <v>34.659999999999997</v>
      </c>
      <c r="M793" s="668">
        <v>4</v>
      </c>
      <c r="N793" s="669">
        <v>138.63999999999999</v>
      </c>
    </row>
    <row r="794" spans="1:14" ht="14.4" customHeight="1" x14ac:dyDescent="0.3">
      <c r="A794" s="664" t="s">
        <v>527</v>
      </c>
      <c r="B794" s="665" t="s">
        <v>2566</v>
      </c>
      <c r="C794" s="666" t="s">
        <v>541</v>
      </c>
      <c r="D794" s="667" t="s">
        <v>2569</v>
      </c>
      <c r="E794" s="666" t="s">
        <v>1636</v>
      </c>
      <c r="F794" s="667" t="s">
        <v>2573</v>
      </c>
      <c r="G794" s="666" t="s">
        <v>1433</v>
      </c>
      <c r="H794" s="666" t="s">
        <v>1744</v>
      </c>
      <c r="I794" s="666" t="s">
        <v>1744</v>
      </c>
      <c r="J794" s="666" t="s">
        <v>1745</v>
      </c>
      <c r="K794" s="666" t="s">
        <v>1692</v>
      </c>
      <c r="L794" s="668">
        <v>938.29999999999984</v>
      </c>
      <c r="M794" s="668">
        <v>0.6</v>
      </c>
      <c r="N794" s="669">
        <v>562.9799999999999</v>
      </c>
    </row>
    <row r="795" spans="1:14" ht="14.4" customHeight="1" x14ac:dyDescent="0.3">
      <c r="A795" s="664" t="s">
        <v>527</v>
      </c>
      <c r="B795" s="665" t="s">
        <v>2566</v>
      </c>
      <c r="C795" s="666" t="s">
        <v>541</v>
      </c>
      <c r="D795" s="667" t="s">
        <v>2569</v>
      </c>
      <c r="E795" s="666" t="s">
        <v>1746</v>
      </c>
      <c r="F795" s="667" t="s">
        <v>2574</v>
      </c>
      <c r="G795" s="666" t="s">
        <v>1433</v>
      </c>
      <c r="H795" s="666" t="s">
        <v>2502</v>
      </c>
      <c r="I795" s="666" t="s">
        <v>2502</v>
      </c>
      <c r="J795" s="666" t="s">
        <v>2503</v>
      </c>
      <c r="K795" s="666" t="s">
        <v>2504</v>
      </c>
      <c r="L795" s="668">
        <v>284.68</v>
      </c>
      <c r="M795" s="668">
        <v>1</v>
      </c>
      <c r="N795" s="669">
        <v>284.68</v>
      </c>
    </row>
    <row r="796" spans="1:14" ht="14.4" customHeight="1" x14ac:dyDescent="0.3">
      <c r="A796" s="664" t="s">
        <v>527</v>
      </c>
      <c r="B796" s="665" t="s">
        <v>2566</v>
      </c>
      <c r="C796" s="666" t="s">
        <v>541</v>
      </c>
      <c r="D796" s="667" t="s">
        <v>2569</v>
      </c>
      <c r="E796" s="666" t="s">
        <v>1754</v>
      </c>
      <c r="F796" s="667" t="s">
        <v>2575</v>
      </c>
      <c r="G796" s="666"/>
      <c r="H796" s="666"/>
      <c r="I796" s="666" t="s">
        <v>2505</v>
      </c>
      <c r="J796" s="666" t="s">
        <v>2506</v>
      </c>
      <c r="K796" s="666"/>
      <c r="L796" s="668">
        <v>4305.3999999999996</v>
      </c>
      <c r="M796" s="668">
        <v>3</v>
      </c>
      <c r="N796" s="669">
        <v>12916.199999999999</v>
      </c>
    </row>
    <row r="797" spans="1:14" ht="14.4" customHeight="1" x14ac:dyDescent="0.3">
      <c r="A797" s="664" t="s">
        <v>527</v>
      </c>
      <c r="B797" s="665" t="s">
        <v>2566</v>
      </c>
      <c r="C797" s="666" t="s">
        <v>541</v>
      </c>
      <c r="D797" s="667" t="s">
        <v>2569</v>
      </c>
      <c r="E797" s="666" t="s">
        <v>2507</v>
      </c>
      <c r="F797" s="667" t="s">
        <v>2577</v>
      </c>
      <c r="G797" s="666" t="s">
        <v>580</v>
      </c>
      <c r="H797" s="666" t="s">
        <v>2508</v>
      </c>
      <c r="I797" s="666" t="s">
        <v>2509</v>
      </c>
      <c r="J797" s="666" t="s">
        <v>2510</v>
      </c>
      <c r="K797" s="666" t="s">
        <v>2511</v>
      </c>
      <c r="L797" s="668">
        <v>1929.71</v>
      </c>
      <c r="M797" s="668">
        <v>4</v>
      </c>
      <c r="N797" s="669">
        <v>7718.84</v>
      </c>
    </row>
    <row r="798" spans="1:14" ht="14.4" customHeight="1" x14ac:dyDescent="0.3">
      <c r="A798" s="664" t="s">
        <v>527</v>
      </c>
      <c r="B798" s="665" t="s">
        <v>2566</v>
      </c>
      <c r="C798" s="666" t="s">
        <v>541</v>
      </c>
      <c r="D798" s="667" t="s">
        <v>2569</v>
      </c>
      <c r="E798" s="666" t="s">
        <v>2507</v>
      </c>
      <c r="F798" s="667" t="s">
        <v>2577</v>
      </c>
      <c r="G798" s="666" t="s">
        <v>580</v>
      </c>
      <c r="H798" s="666" t="s">
        <v>2512</v>
      </c>
      <c r="I798" s="666" t="s">
        <v>2513</v>
      </c>
      <c r="J798" s="666" t="s">
        <v>2514</v>
      </c>
      <c r="K798" s="666" t="s">
        <v>2515</v>
      </c>
      <c r="L798" s="668">
        <v>2443.1900000000005</v>
      </c>
      <c r="M798" s="668">
        <v>2</v>
      </c>
      <c r="N798" s="669">
        <v>4886.380000000001</v>
      </c>
    </row>
    <row r="799" spans="1:14" ht="14.4" customHeight="1" x14ac:dyDescent="0.3">
      <c r="A799" s="664" t="s">
        <v>527</v>
      </c>
      <c r="B799" s="665" t="s">
        <v>2566</v>
      </c>
      <c r="C799" s="666" t="s">
        <v>541</v>
      </c>
      <c r="D799" s="667" t="s">
        <v>2569</v>
      </c>
      <c r="E799" s="666" t="s">
        <v>2507</v>
      </c>
      <c r="F799" s="667" t="s">
        <v>2577</v>
      </c>
      <c r="G799" s="666" t="s">
        <v>580</v>
      </c>
      <c r="H799" s="666" t="s">
        <v>2516</v>
      </c>
      <c r="I799" s="666" t="s">
        <v>2517</v>
      </c>
      <c r="J799" s="666" t="s">
        <v>2518</v>
      </c>
      <c r="K799" s="666" t="s">
        <v>2515</v>
      </c>
      <c r="L799" s="668">
        <v>2228.8199999999997</v>
      </c>
      <c r="M799" s="668">
        <v>4</v>
      </c>
      <c r="N799" s="669">
        <v>8915.2799999999988</v>
      </c>
    </row>
    <row r="800" spans="1:14" ht="14.4" customHeight="1" x14ac:dyDescent="0.3">
      <c r="A800" s="664" t="s">
        <v>527</v>
      </c>
      <c r="B800" s="665" t="s">
        <v>2566</v>
      </c>
      <c r="C800" s="666" t="s">
        <v>541</v>
      </c>
      <c r="D800" s="667" t="s">
        <v>2569</v>
      </c>
      <c r="E800" s="666" t="s">
        <v>2507</v>
      </c>
      <c r="F800" s="667" t="s">
        <v>2577</v>
      </c>
      <c r="G800" s="666" t="s">
        <v>580</v>
      </c>
      <c r="H800" s="666" t="s">
        <v>2519</v>
      </c>
      <c r="I800" s="666" t="s">
        <v>2520</v>
      </c>
      <c r="J800" s="666" t="s">
        <v>2521</v>
      </c>
      <c r="K800" s="666" t="s">
        <v>2522</v>
      </c>
      <c r="L800" s="668">
        <v>2739.17</v>
      </c>
      <c r="M800" s="668">
        <v>4</v>
      </c>
      <c r="N800" s="669">
        <v>10956.68</v>
      </c>
    </row>
    <row r="801" spans="1:14" ht="14.4" customHeight="1" x14ac:dyDescent="0.3">
      <c r="A801" s="664" t="s">
        <v>527</v>
      </c>
      <c r="B801" s="665" t="s">
        <v>2566</v>
      </c>
      <c r="C801" s="666" t="s">
        <v>541</v>
      </c>
      <c r="D801" s="667" t="s">
        <v>2569</v>
      </c>
      <c r="E801" s="666" t="s">
        <v>2507</v>
      </c>
      <c r="F801" s="667" t="s">
        <v>2577</v>
      </c>
      <c r="G801" s="666" t="s">
        <v>580</v>
      </c>
      <c r="H801" s="666" t="s">
        <v>2523</v>
      </c>
      <c r="I801" s="666" t="s">
        <v>2523</v>
      </c>
      <c r="J801" s="666" t="s">
        <v>2524</v>
      </c>
      <c r="K801" s="666" t="s">
        <v>2525</v>
      </c>
      <c r="L801" s="668">
        <v>3453.4348083668515</v>
      </c>
      <c r="M801" s="668">
        <v>11.5</v>
      </c>
      <c r="N801" s="669">
        <v>39714.500296218794</v>
      </c>
    </row>
    <row r="802" spans="1:14" ht="14.4" customHeight="1" x14ac:dyDescent="0.3">
      <c r="A802" s="664" t="s">
        <v>527</v>
      </c>
      <c r="B802" s="665" t="s">
        <v>2566</v>
      </c>
      <c r="C802" s="666" t="s">
        <v>541</v>
      </c>
      <c r="D802" s="667" t="s">
        <v>2569</v>
      </c>
      <c r="E802" s="666" t="s">
        <v>2507</v>
      </c>
      <c r="F802" s="667" t="s">
        <v>2577</v>
      </c>
      <c r="G802" s="666" t="s">
        <v>580</v>
      </c>
      <c r="H802" s="666" t="s">
        <v>2526</v>
      </c>
      <c r="I802" s="666" t="s">
        <v>2527</v>
      </c>
      <c r="J802" s="666" t="s">
        <v>2528</v>
      </c>
      <c r="K802" s="666" t="s">
        <v>2529</v>
      </c>
      <c r="L802" s="668">
        <v>2062.5</v>
      </c>
      <c r="M802" s="668">
        <v>2</v>
      </c>
      <c r="N802" s="669">
        <v>4125</v>
      </c>
    </row>
    <row r="803" spans="1:14" ht="14.4" customHeight="1" x14ac:dyDescent="0.3">
      <c r="A803" s="664" t="s">
        <v>527</v>
      </c>
      <c r="B803" s="665" t="s">
        <v>2566</v>
      </c>
      <c r="C803" s="666" t="s">
        <v>541</v>
      </c>
      <c r="D803" s="667" t="s">
        <v>2569</v>
      </c>
      <c r="E803" s="666" t="s">
        <v>2507</v>
      </c>
      <c r="F803" s="667" t="s">
        <v>2577</v>
      </c>
      <c r="G803" s="666" t="s">
        <v>580</v>
      </c>
      <c r="H803" s="666" t="s">
        <v>2530</v>
      </c>
      <c r="I803" s="666" t="s">
        <v>2531</v>
      </c>
      <c r="J803" s="666" t="s">
        <v>2532</v>
      </c>
      <c r="K803" s="666" t="s">
        <v>2511</v>
      </c>
      <c r="L803" s="668">
        <v>1854.2000000000005</v>
      </c>
      <c r="M803" s="668">
        <v>2</v>
      </c>
      <c r="N803" s="669">
        <v>3708.400000000001</v>
      </c>
    </row>
    <row r="804" spans="1:14" ht="14.4" customHeight="1" x14ac:dyDescent="0.3">
      <c r="A804" s="664" t="s">
        <v>527</v>
      </c>
      <c r="B804" s="665" t="s">
        <v>2566</v>
      </c>
      <c r="C804" s="666" t="s">
        <v>541</v>
      </c>
      <c r="D804" s="667" t="s">
        <v>2569</v>
      </c>
      <c r="E804" s="666" t="s">
        <v>2507</v>
      </c>
      <c r="F804" s="667" t="s">
        <v>2577</v>
      </c>
      <c r="G804" s="666" t="s">
        <v>580</v>
      </c>
      <c r="H804" s="666" t="s">
        <v>2533</v>
      </c>
      <c r="I804" s="666" t="s">
        <v>2534</v>
      </c>
      <c r="J804" s="666" t="s">
        <v>2535</v>
      </c>
      <c r="K804" s="666" t="s">
        <v>2536</v>
      </c>
      <c r="L804" s="668">
        <v>3828.0000000000009</v>
      </c>
      <c r="M804" s="668">
        <v>2</v>
      </c>
      <c r="N804" s="669">
        <v>7656.0000000000018</v>
      </c>
    </row>
    <row r="805" spans="1:14" ht="14.4" customHeight="1" x14ac:dyDescent="0.3">
      <c r="A805" s="664" t="s">
        <v>527</v>
      </c>
      <c r="B805" s="665" t="s">
        <v>2566</v>
      </c>
      <c r="C805" s="666" t="s">
        <v>541</v>
      </c>
      <c r="D805" s="667" t="s">
        <v>2569</v>
      </c>
      <c r="E805" s="666" t="s">
        <v>2507</v>
      </c>
      <c r="F805" s="667" t="s">
        <v>2577</v>
      </c>
      <c r="G805" s="666" t="s">
        <v>580</v>
      </c>
      <c r="H805" s="666" t="s">
        <v>2537</v>
      </c>
      <c r="I805" s="666" t="s">
        <v>2538</v>
      </c>
      <c r="J805" s="666" t="s">
        <v>2539</v>
      </c>
      <c r="K805" s="666" t="s">
        <v>2540</v>
      </c>
      <c r="L805" s="668">
        <v>2481.8199999999997</v>
      </c>
      <c r="M805" s="668">
        <v>5</v>
      </c>
      <c r="N805" s="669">
        <v>12409.099999999999</v>
      </c>
    </row>
    <row r="806" spans="1:14" ht="14.4" customHeight="1" x14ac:dyDescent="0.3">
      <c r="A806" s="664" t="s">
        <v>527</v>
      </c>
      <c r="B806" s="665" t="s">
        <v>2566</v>
      </c>
      <c r="C806" s="666" t="s">
        <v>541</v>
      </c>
      <c r="D806" s="667" t="s">
        <v>2569</v>
      </c>
      <c r="E806" s="666" t="s">
        <v>2507</v>
      </c>
      <c r="F806" s="667" t="s">
        <v>2577</v>
      </c>
      <c r="G806" s="666" t="s">
        <v>580</v>
      </c>
      <c r="H806" s="666" t="s">
        <v>2541</v>
      </c>
      <c r="I806" s="666" t="s">
        <v>2541</v>
      </c>
      <c r="J806" s="666" t="s">
        <v>2542</v>
      </c>
      <c r="K806" s="666" t="s">
        <v>2543</v>
      </c>
      <c r="L806" s="668">
        <v>240.17</v>
      </c>
      <c r="M806" s="668">
        <v>20</v>
      </c>
      <c r="N806" s="669">
        <v>4803.3999999999996</v>
      </c>
    </row>
    <row r="807" spans="1:14" ht="14.4" customHeight="1" x14ac:dyDescent="0.3">
      <c r="A807" s="664" t="s">
        <v>527</v>
      </c>
      <c r="B807" s="665" t="s">
        <v>2566</v>
      </c>
      <c r="C807" s="666" t="s">
        <v>544</v>
      </c>
      <c r="D807" s="667" t="s">
        <v>2570</v>
      </c>
      <c r="E807" s="666" t="s">
        <v>547</v>
      </c>
      <c r="F807" s="667" t="s">
        <v>2571</v>
      </c>
      <c r="G807" s="666" t="s">
        <v>580</v>
      </c>
      <c r="H807" s="666" t="s">
        <v>600</v>
      </c>
      <c r="I807" s="666" t="s">
        <v>601</v>
      </c>
      <c r="J807" s="666" t="s">
        <v>602</v>
      </c>
      <c r="K807" s="666" t="s">
        <v>603</v>
      </c>
      <c r="L807" s="668">
        <v>87.030000000000015</v>
      </c>
      <c r="M807" s="668">
        <v>6</v>
      </c>
      <c r="N807" s="669">
        <v>522.18000000000006</v>
      </c>
    </row>
    <row r="808" spans="1:14" ht="14.4" customHeight="1" x14ac:dyDescent="0.3">
      <c r="A808" s="664" t="s">
        <v>527</v>
      </c>
      <c r="B808" s="665" t="s">
        <v>2566</v>
      </c>
      <c r="C808" s="666" t="s">
        <v>544</v>
      </c>
      <c r="D808" s="667" t="s">
        <v>2570</v>
      </c>
      <c r="E808" s="666" t="s">
        <v>547</v>
      </c>
      <c r="F808" s="667" t="s">
        <v>2571</v>
      </c>
      <c r="G808" s="666" t="s">
        <v>580</v>
      </c>
      <c r="H808" s="666" t="s">
        <v>608</v>
      </c>
      <c r="I808" s="666" t="s">
        <v>609</v>
      </c>
      <c r="J808" s="666" t="s">
        <v>610</v>
      </c>
      <c r="K808" s="666" t="s">
        <v>611</v>
      </c>
      <c r="L808" s="668">
        <v>167.60967327591896</v>
      </c>
      <c r="M808" s="668">
        <v>64</v>
      </c>
      <c r="N808" s="669">
        <v>10727.019089658814</v>
      </c>
    </row>
    <row r="809" spans="1:14" ht="14.4" customHeight="1" x14ac:dyDescent="0.3">
      <c r="A809" s="664" t="s">
        <v>527</v>
      </c>
      <c r="B809" s="665" t="s">
        <v>2566</v>
      </c>
      <c r="C809" s="666" t="s">
        <v>544</v>
      </c>
      <c r="D809" s="667" t="s">
        <v>2570</v>
      </c>
      <c r="E809" s="666" t="s">
        <v>547</v>
      </c>
      <c r="F809" s="667" t="s">
        <v>2571</v>
      </c>
      <c r="G809" s="666" t="s">
        <v>580</v>
      </c>
      <c r="H809" s="666" t="s">
        <v>821</v>
      </c>
      <c r="I809" s="666" t="s">
        <v>822</v>
      </c>
      <c r="J809" s="666" t="s">
        <v>823</v>
      </c>
      <c r="K809" s="666" t="s">
        <v>824</v>
      </c>
      <c r="L809" s="668">
        <v>188.74999961248051</v>
      </c>
      <c r="M809" s="668">
        <v>11</v>
      </c>
      <c r="N809" s="669">
        <v>2076.2499957372856</v>
      </c>
    </row>
    <row r="810" spans="1:14" ht="14.4" customHeight="1" x14ac:dyDescent="0.3">
      <c r="A810" s="664" t="s">
        <v>527</v>
      </c>
      <c r="B810" s="665" t="s">
        <v>2566</v>
      </c>
      <c r="C810" s="666" t="s">
        <v>544</v>
      </c>
      <c r="D810" s="667" t="s">
        <v>2570</v>
      </c>
      <c r="E810" s="666" t="s">
        <v>547</v>
      </c>
      <c r="F810" s="667" t="s">
        <v>2571</v>
      </c>
      <c r="G810" s="666" t="s">
        <v>580</v>
      </c>
      <c r="H810" s="666" t="s">
        <v>881</v>
      </c>
      <c r="I810" s="666" t="s">
        <v>882</v>
      </c>
      <c r="J810" s="666" t="s">
        <v>883</v>
      </c>
      <c r="K810" s="666" t="s">
        <v>884</v>
      </c>
      <c r="L810" s="668">
        <v>375.79940334756429</v>
      </c>
      <c r="M810" s="668">
        <v>193</v>
      </c>
      <c r="N810" s="669">
        <v>72529.284846079914</v>
      </c>
    </row>
    <row r="811" spans="1:14" ht="14.4" customHeight="1" x14ac:dyDescent="0.3">
      <c r="A811" s="664" t="s">
        <v>527</v>
      </c>
      <c r="B811" s="665" t="s">
        <v>2566</v>
      </c>
      <c r="C811" s="666" t="s">
        <v>544</v>
      </c>
      <c r="D811" s="667" t="s">
        <v>2570</v>
      </c>
      <c r="E811" s="666" t="s">
        <v>547</v>
      </c>
      <c r="F811" s="667" t="s">
        <v>2571</v>
      </c>
      <c r="G811" s="666" t="s">
        <v>580</v>
      </c>
      <c r="H811" s="666" t="s">
        <v>1013</v>
      </c>
      <c r="I811" s="666" t="s">
        <v>925</v>
      </c>
      <c r="J811" s="666" t="s">
        <v>1014</v>
      </c>
      <c r="K811" s="666"/>
      <c r="L811" s="668">
        <v>191.1315044898426</v>
      </c>
      <c r="M811" s="668">
        <v>14</v>
      </c>
      <c r="N811" s="669">
        <v>2675.8410628577963</v>
      </c>
    </row>
    <row r="812" spans="1:14" ht="14.4" customHeight="1" x14ac:dyDescent="0.3">
      <c r="A812" s="664" t="s">
        <v>527</v>
      </c>
      <c r="B812" s="665" t="s">
        <v>2566</v>
      </c>
      <c r="C812" s="666" t="s">
        <v>544</v>
      </c>
      <c r="D812" s="667" t="s">
        <v>2570</v>
      </c>
      <c r="E812" s="666" t="s">
        <v>547</v>
      </c>
      <c r="F812" s="667" t="s">
        <v>2571</v>
      </c>
      <c r="G812" s="666" t="s">
        <v>580</v>
      </c>
      <c r="H812" s="666" t="s">
        <v>1058</v>
      </c>
      <c r="I812" s="666" t="s">
        <v>1059</v>
      </c>
      <c r="J812" s="666" t="s">
        <v>1060</v>
      </c>
      <c r="K812" s="666" t="s">
        <v>1061</v>
      </c>
      <c r="L812" s="668">
        <v>3919.9035509281557</v>
      </c>
      <c r="M812" s="668">
        <v>45</v>
      </c>
      <c r="N812" s="669">
        <v>176395.65979176702</v>
      </c>
    </row>
    <row r="813" spans="1:14" ht="14.4" customHeight="1" x14ac:dyDescent="0.3">
      <c r="A813" s="664" t="s">
        <v>527</v>
      </c>
      <c r="B813" s="665" t="s">
        <v>2566</v>
      </c>
      <c r="C813" s="666" t="s">
        <v>544</v>
      </c>
      <c r="D813" s="667" t="s">
        <v>2570</v>
      </c>
      <c r="E813" s="666" t="s">
        <v>547</v>
      </c>
      <c r="F813" s="667" t="s">
        <v>2571</v>
      </c>
      <c r="G813" s="666" t="s">
        <v>580</v>
      </c>
      <c r="H813" s="666" t="s">
        <v>1101</v>
      </c>
      <c r="I813" s="666" t="s">
        <v>1102</v>
      </c>
      <c r="J813" s="666" t="s">
        <v>1103</v>
      </c>
      <c r="K813" s="666" t="s">
        <v>1104</v>
      </c>
      <c r="L813" s="668">
        <v>257.89999999999998</v>
      </c>
      <c r="M813" s="668">
        <v>20</v>
      </c>
      <c r="N813" s="669">
        <v>5158</v>
      </c>
    </row>
    <row r="814" spans="1:14" ht="14.4" customHeight="1" x14ac:dyDescent="0.3">
      <c r="A814" s="664" t="s">
        <v>527</v>
      </c>
      <c r="B814" s="665" t="s">
        <v>2566</v>
      </c>
      <c r="C814" s="666" t="s">
        <v>544</v>
      </c>
      <c r="D814" s="667" t="s">
        <v>2570</v>
      </c>
      <c r="E814" s="666" t="s">
        <v>547</v>
      </c>
      <c r="F814" s="667" t="s">
        <v>2571</v>
      </c>
      <c r="G814" s="666" t="s">
        <v>580</v>
      </c>
      <c r="H814" s="666" t="s">
        <v>2118</v>
      </c>
      <c r="I814" s="666" t="s">
        <v>2119</v>
      </c>
      <c r="J814" s="666" t="s">
        <v>2120</v>
      </c>
      <c r="K814" s="666" t="s">
        <v>2121</v>
      </c>
      <c r="L814" s="668">
        <v>26777.58833333333</v>
      </c>
      <c r="M814" s="668">
        <v>8</v>
      </c>
      <c r="N814" s="669">
        <v>214220.70666666664</v>
      </c>
    </row>
    <row r="815" spans="1:14" ht="14.4" customHeight="1" x14ac:dyDescent="0.3">
      <c r="A815" s="664" t="s">
        <v>527</v>
      </c>
      <c r="B815" s="665" t="s">
        <v>2566</v>
      </c>
      <c r="C815" s="666" t="s">
        <v>544</v>
      </c>
      <c r="D815" s="667" t="s">
        <v>2570</v>
      </c>
      <c r="E815" s="666" t="s">
        <v>547</v>
      </c>
      <c r="F815" s="667" t="s">
        <v>2571</v>
      </c>
      <c r="G815" s="666" t="s">
        <v>580</v>
      </c>
      <c r="H815" s="666" t="s">
        <v>2544</v>
      </c>
      <c r="I815" s="666" t="s">
        <v>2545</v>
      </c>
      <c r="J815" s="666" t="s">
        <v>2546</v>
      </c>
      <c r="K815" s="666" t="s">
        <v>2547</v>
      </c>
      <c r="L815" s="668">
        <v>6953.840000000002</v>
      </c>
      <c r="M815" s="668">
        <v>5</v>
      </c>
      <c r="N815" s="669">
        <v>34769.200000000012</v>
      </c>
    </row>
    <row r="816" spans="1:14" ht="14.4" customHeight="1" x14ac:dyDescent="0.3">
      <c r="A816" s="664" t="s">
        <v>527</v>
      </c>
      <c r="B816" s="665" t="s">
        <v>2566</v>
      </c>
      <c r="C816" s="666" t="s">
        <v>544</v>
      </c>
      <c r="D816" s="667" t="s">
        <v>2570</v>
      </c>
      <c r="E816" s="666" t="s">
        <v>547</v>
      </c>
      <c r="F816" s="667" t="s">
        <v>2571</v>
      </c>
      <c r="G816" s="666" t="s">
        <v>580</v>
      </c>
      <c r="H816" s="666" t="s">
        <v>2548</v>
      </c>
      <c r="I816" s="666" t="s">
        <v>2549</v>
      </c>
      <c r="J816" s="666" t="s">
        <v>2546</v>
      </c>
      <c r="K816" s="666" t="s">
        <v>2550</v>
      </c>
      <c r="L816" s="668">
        <v>1326.4900000000005</v>
      </c>
      <c r="M816" s="668">
        <v>5</v>
      </c>
      <c r="N816" s="669">
        <v>6632.4500000000025</v>
      </c>
    </row>
    <row r="817" spans="1:14" ht="14.4" customHeight="1" x14ac:dyDescent="0.3">
      <c r="A817" s="664" t="s">
        <v>527</v>
      </c>
      <c r="B817" s="665" t="s">
        <v>2566</v>
      </c>
      <c r="C817" s="666" t="s">
        <v>544</v>
      </c>
      <c r="D817" s="667" t="s">
        <v>2570</v>
      </c>
      <c r="E817" s="666" t="s">
        <v>547</v>
      </c>
      <c r="F817" s="667" t="s">
        <v>2571</v>
      </c>
      <c r="G817" s="666" t="s">
        <v>580</v>
      </c>
      <c r="H817" s="666" t="s">
        <v>2551</v>
      </c>
      <c r="I817" s="666" t="s">
        <v>2551</v>
      </c>
      <c r="J817" s="666" t="s">
        <v>2552</v>
      </c>
      <c r="K817" s="666" t="s">
        <v>2553</v>
      </c>
      <c r="L817" s="668">
        <v>482.46000000000004</v>
      </c>
      <c r="M817" s="668">
        <v>7</v>
      </c>
      <c r="N817" s="669">
        <v>3377.2200000000003</v>
      </c>
    </row>
    <row r="818" spans="1:14" ht="14.4" customHeight="1" x14ac:dyDescent="0.3">
      <c r="A818" s="664" t="s">
        <v>527</v>
      </c>
      <c r="B818" s="665" t="s">
        <v>2566</v>
      </c>
      <c r="C818" s="666" t="s">
        <v>544</v>
      </c>
      <c r="D818" s="667" t="s">
        <v>2570</v>
      </c>
      <c r="E818" s="666" t="s">
        <v>547</v>
      </c>
      <c r="F818" s="667" t="s">
        <v>2571</v>
      </c>
      <c r="G818" s="666" t="s">
        <v>580</v>
      </c>
      <c r="H818" s="666" t="s">
        <v>2554</v>
      </c>
      <c r="I818" s="666" t="s">
        <v>2554</v>
      </c>
      <c r="J818" s="666" t="s">
        <v>2552</v>
      </c>
      <c r="K818" s="666" t="s">
        <v>2555</v>
      </c>
      <c r="L818" s="668">
        <v>588.95000000000005</v>
      </c>
      <c r="M818" s="668">
        <v>3</v>
      </c>
      <c r="N818" s="669">
        <v>1766.8500000000001</v>
      </c>
    </row>
    <row r="819" spans="1:14" ht="14.4" customHeight="1" x14ac:dyDescent="0.3">
      <c r="A819" s="664" t="s">
        <v>527</v>
      </c>
      <c r="B819" s="665" t="s">
        <v>2566</v>
      </c>
      <c r="C819" s="666" t="s">
        <v>544</v>
      </c>
      <c r="D819" s="667" t="s">
        <v>2570</v>
      </c>
      <c r="E819" s="666" t="s">
        <v>2556</v>
      </c>
      <c r="F819" s="667" t="s">
        <v>2578</v>
      </c>
      <c r="G819" s="666" t="s">
        <v>580</v>
      </c>
      <c r="H819" s="666" t="s">
        <v>2557</v>
      </c>
      <c r="I819" s="666" t="s">
        <v>2558</v>
      </c>
      <c r="J819" s="666" t="s">
        <v>2559</v>
      </c>
      <c r="K819" s="666" t="s">
        <v>2560</v>
      </c>
      <c r="L819" s="668">
        <v>9099.17</v>
      </c>
      <c r="M819" s="668">
        <v>1</v>
      </c>
      <c r="N819" s="669">
        <v>9099.17</v>
      </c>
    </row>
    <row r="820" spans="1:14" ht="14.4" customHeight="1" x14ac:dyDescent="0.3">
      <c r="A820" s="664" t="s">
        <v>527</v>
      </c>
      <c r="B820" s="665" t="s">
        <v>2566</v>
      </c>
      <c r="C820" s="666" t="s">
        <v>544</v>
      </c>
      <c r="D820" s="667" t="s">
        <v>2570</v>
      </c>
      <c r="E820" s="666" t="s">
        <v>2556</v>
      </c>
      <c r="F820" s="667" t="s">
        <v>2578</v>
      </c>
      <c r="G820" s="666" t="s">
        <v>580</v>
      </c>
      <c r="H820" s="666" t="s">
        <v>2561</v>
      </c>
      <c r="I820" s="666" t="s">
        <v>2561</v>
      </c>
      <c r="J820" s="666" t="s">
        <v>2559</v>
      </c>
      <c r="K820" s="666" t="s">
        <v>2562</v>
      </c>
      <c r="L820" s="668">
        <v>5175.7076473295747</v>
      </c>
      <c r="M820" s="668">
        <v>13</v>
      </c>
      <c r="N820" s="669">
        <v>67284.199415284471</v>
      </c>
    </row>
    <row r="821" spans="1:14" ht="14.4" customHeight="1" thickBot="1" x14ac:dyDescent="0.35">
      <c r="A821" s="670" t="s">
        <v>527</v>
      </c>
      <c r="B821" s="671" t="s">
        <v>2566</v>
      </c>
      <c r="C821" s="672" t="s">
        <v>544</v>
      </c>
      <c r="D821" s="673" t="s">
        <v>2570</v>
      </c>
      <c r="E821" s="672" t="s">
        <v>2556</v>
      </c>
      <c r="F821" s="673" t="s">
        <v>2578</v>
      </c>
      <c r="G821" s="672" t="s">
        <v>580</v>
      </c>
      <c r="H821" s="672" t="s">
        <v>2563</v>
      </c>
      <c r="I821" s="672" t="s">
        <v>2564</v>
      </c>
      <c r="J821" s="672" t="s">
        <v>2559</v>
      </c>
      <c r="K821" s="672" t="s">
        <v>2565</v>
      </c>
      <c r="L821" s="674">
        <v>5057.658525472144</v>
      </c>
      <c r="M821" s="674">
        <v>12</v>
      </c>
      <c r="N821" s="675">
        <v>60691.902305665732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2579</v>
      </c>
      <c r="B5" s="662">
        <v>18361.245465359218</v>
      </c>
      <c r="C5" s="680">
        <v>9.9860044691457373E-2</v>
      </c>
      <c r="D5" s="662">
        <v>165508.54472040414</v>
      </c>
      <c r="E5" s="680">
        <v>0.90013995530854263</v>
      </c>
      <c r="F5" s="663">
        <v>183869.79018576336</v>
      </c>
    </row>
    <row r="6" spans="1:6" ht="14.4" customHeight="1" x14ac:dyDescent="0.3">
      <c r="A6" s="691" t="s">
        <v>2580</v>
      </c>
      <c r="B6" s="668">
        <v>7996.4791163277769</v>
      </c>
      <c r="C6" s="681">
        <v>2.7986781896416488E-2</v>
      </c>
      <c r="D6" s="668">
        <v>277726.94367390272</v>
      </c>
      <c r="E6" s="681">
        <v>0.97201321810358354</v>
      </c>
      <c r="F6" s="669">
        <v>285723.42279023048</v>
      </c>
    </row>
    <row r="7" spans="1:6" ht="14.4" customHeight="1" x14ac:dyDescent="0.3">
      <c r="A7" s="691" t="s">
        <v>2581</v>
      </c>
      <c r="B7" s="668"/>
      <c r="C7" s="681">
        <v>0</v>
      </c>
      <c r="D7" s="668">
        <v>53555.17</v>
      </c>
      <c r="E7" s="681">
        <v>1</v>
      </c>
      <c r="F7" s="669">
        <v>53555.17</v>
      </c>
    </row>
    <row r="8" spans="1:6" ht="14.4" customHeight="1" thickBot="1" x14ac:dyDescent="0.35">
      <c r="A8" s="692" t="s">
        <v>2582</v>
      </c>
      <c r="B8" s="683"/>
      <c r="C8" s="684">
        <v>0</v>
      </c>
      <c r="D8" s="683">
        <v>105.06000000000002</v>
      </c>
      <c r="E8" s="684">
        <v>1</v>
      </c>
      <c r="F8" s="685">
        <v>105.06000000000002</v>
      </c>
    </row>
    <row r="9" spans="1:6" ht="14.4" customHeight="1" thickBot="1" x14ac:dyDescent="0.35">
      <c r="A9" s="686" t="s">
        <v>3</v>
      </c>
      <c r="B9" s="687">
        <v>26357.724581686994</v>
      </c>
      <c r="C9" s="688">
        <v>5.0372768560829617E-2</v>
      </c>
      <c r="D9" s="687">
        <v>496895.71839430684</v>
      </c>
      <c r="E9" s="688">
        <v>0.94962723143917049</v>
      </c>
      <c r="F9" s="689">
        <v>523253.44297599379</v>
      </c>
    </row>
    <row r="10" spans="1:6" ht="14.4" customHeight="1" thickBot="1" x14ac:dyDescent="0.35"/>
    <row r="11" spans="1:6" ht="14.4" customHeight="1" x14ac:dyDescent="0.3">
      <c r="A11" s="690" t="s">
        <v>2583</v>
      </c>
      <c r="B11" s="662">
        <v>9435.6569951534202</v>
      </c>
      <c r="C11" s="680">
        <v>1</v>
      </c>
      <c r="D11" s="662"/>
      <c r="E11" s="680">
        <v>0</v>
      </c>
      <c r="F11" s="663">
        <v>9435.6569951534202</v>
      </c>
    </row>
    <row r="12" spans="1:6" ht="14.4" customHeight="1" x14ac:dyDescent="0.3">
      <c r="A12" s="691" t="s">
        <v>2584</v>
      </c>
      <c r="B12" s="668">
        <v>8822.58</v>
      </c>
      <c r="C12" s="681">
        <v>1</v>
      </c>
      <c r="D12" s="668"/>
      <c r="E12" s="681">
        <v>0</v>
      </c>
      <c r="F12" s="669">
        <v>8822.58</v>
      </c>
    </row>
    <row r="13" spans="1:6" ht="14.4" customHeight="1" x14ac:dyDescent="0.3">
      <c r="A13" s="691" t="s">
        <v>2585</v>
      </c>
      <c r="B13" s="668">
        <v>3740.1800000000003</v>
      </c>
      <c r="C13" s="681">
        <v>0.94497193012597336</v>
      </c>
      <c r="D13" s="668">
        <v>217.8</v>
      </c>
      <c r="E13" s="681">
        <v>5.5028069874026649E-2</v>
      </c>
      <c r="F13" s="669">
        <v>3957.9800000000005</v>
      </c>
    </row>
    <row r="14" spans="1:6" ht="14.4" customHeight="1" x14ac:dyDescent="0.3">
      <c r="A14" s="691" t="s">
        <v>2586</v>
      </c>
      <c r="B14" s="668">
        <v>1267.1587340450121</v>
      </c>
      <c r="C14" s="681">
        <v>0.82941789932433474</v>
      </c>
      <c r="D14" s="668">
        <v>260.61</v>
      </c>
      <c r="E14" s="681">
        <v>0.17058210067566534</v>
      </c>
      <c r="F14" s="669">
        <v>1527.768734045012</v>
      </c>
    </row>
    <row r="15" spans="1:6" ht="14.4" customHeight="1" x14ac:dyDescent="0.3">
      <c r="A15" s="691" t="s">
        <v>2587</v>
      </c>
      <c r="B15" s="668">
        <v>646.66</v>
      </c>
      <c r="C15" s="681">
        <v>1</v>
      </c>
      <c r="D15" s="668"/>
      <c r="E15" s="681">
        <v>0</v>
      </c>
      <c r="F15" s="669">
        <v>646.66</v>
      </c>
    </row>
    <row r="16" spans="1:6" ht="14.4" customHeight="1" x14ac:dyDescent="0.3">
      <c r="A16" s="691" t="s">
        <v>2588</v>
      </c>
      <c r="B16" s="668">
        <v>573.16379999999992</v>
      </c>
      <c r="C16" s="681">
        <v>1</v>
      </c>
      <c r="D16" s="668"/>
      <c r="E16" s="681">
        <v>0</v>
      </c>
      <c r="F16" s="669">
        <v>573.16379999999992</v>
      </c>
    </row>
    <row r="17" spans="1:6" ht="14.4" customHeight="1" x14ac:dyDescent="0.3">
      <c r="A17" s="691" t="s">
        <v>2589</v>
      </c>
      <c r="B17" s="668">
        <v>239.94000000000011</v>
      </c>
      <c r="C17" s="681">
        <v>1</v>
      </c>
      <c r="D17" s="668"/>
      <c r="E17" s="681">
        <v>0</v>
      </c>
      <c r="F17" s="669">
        <v>239.94000000000011</v>
      </c>
    </row>
    <row r="18" spans="1:6" ht="14.4" customHeight="1" x14ac:dyDescent="0.3">
      <c r="A18" s="691" t="s">
        <v>2590</v>
      </c>
      <c r="B18" s="668">
        <v>234.32</v>
      </c>
      <c r="C18" s="681">
        <v>1</v>
      </c>
      <c r="D18" s="668"/>
      <c r="E18" s="681">
        <v>0</v>
      </c>
      <c r="F18" s="669">
        <v>234.32</v>
      </c>
    </row>
    <row r="19" spans="1:6" ht="14.4" customHeight="1" x14ac:dyDescent="0.3">
      <c r="A19" s="691" t="s">
        <v>2591</v>
      </c>
      <c r="B19" s="668">
        <v>226.18999999999997</v>
      </c>
      <c r="C19" s="681">
        <v>0.17313630813940867</v>
      </c>
      <c r="D19" s="668">
        <v>1080.2373024573949</v>
      </c>
      <c r="E19" s="681">
        <v>0.82686369186059128</v>
      </c>
      <c r="F19" s="669">
        <v>1306.4273024573949</v>
      </c>
    </row>
    <row r="20" spans="1:6" ht="14.4" customHeight="1" x14ac:dyDescent="0.3">
      <c r="A20" s="691" t="s">
        <v>2592</v>
      </c>
      <c r="B20" s="668">
        <v>208.39999999999995</v>
      </c>
      <c r="C20" s="681">
        <v>1</v>
      </c>
      <c r="D20" s="668"/>
      <c r="E20" s="681">
        <v>0</v>
      </c>
      <c r="F20" s="669">
        <v>208.39999999999995</v>
      </c>
    </row>
    <row r="21" spans="1:6" ht="14.4" customHeight="1" x14ac:dyDescent="0.3">
      <c r="A21" s="691" t="s">
        <v>2593</v>
      </c>
      <c r="B21" s="668">
        <v>206.64</v>
      </c>
      <c r="C21" s="681">
        <v>0.19906348584278255</v>
      </c>
      <c r="D21" s="668">
        <v>831.42079314415935</v>
      </c>
      <c r="E21" s="681">
        <v>0.80093651415721745</v>
      </c>
      <c r="F21" s="669">
        <v>1038.0607931441593</v>
      </c>
    </row>
    <row r="22" spans="1:6" ht="14.4" customHeight="1" x14ac:dyDescent="0.3">
      <c r="A22" s="691" t="s">
        <v>2594</v>
      </c>
      <c r="B22" s="668">
        <v>152.95997020579932</v>
      </c>
      <c r="C22" s="681">
        <v>0.16822649532039044</v>
      </c>
      <c r="D22" s="668">
        <v>756.29020417656693</v>
      </c>
      <c r="E22" s="681">
        <v>0.83177350467960953</v>
      </c>
      <c r="F22" s="669">
        <v>909.25017438236625</v>
      </c>
    </row>
    <row r="23" spans="1:6" ht="14.4" customHeight="1" x14ac:dyDescent="0.3">
      <c r="A23" s="691" t="s">
        <v>2595</v>
      </c>
      <c r="B23" s="668">
        <v>149.53000000000003</v>
      </c>
      <c r="C23" s="681">
        <v>1</v>
      </c>
      <c r="D23" s="668"/>
      <c r="E23" s="681">
        <v>0</v>
      </c>
      <c r="F23" s="669">
        <v>149.53000000000003</v>
      </c>
    </row>
    <row r="24" spans="1:6" ht="14.4" customHeight="1" x14ac:dyDescent="0.3">
      <c r="A24" s="691" t="s">
        <v>2596</v>
      </c>
      <c r="B24" s="668">
        <v>132.41000000000005</v>
      </c>
      <c r="C24" s="681">
        <v>9.7174498211056934E-2</v>
      </c>
      <c r="D24" s="668">
        <v>1230.1902957320531</v>
      </c>
      <c r="E24" s="681">
        <v>0.90282550178894305</v>
      </c>
      <c r="F24" s="669">
        <v>1362.6002957320532</v>
      </c>
    </row>
    <row r="25" spans="1:6" ht="14.4" customHeight="1" x14ac:dyDescent="0.3">
      <c r="A25" s="691" t="s">
        <v>2597</v>
      </c>
      <c r="B25" s="668">
        <v>123.91499999999999</v>
      </c>
      <c r="C25" s="681">
        <v>1</v>
      </c>
      <c r="D25" s="668"/>
      <c r="E25" s="681">
        <v>0</v>
      </c>
      <c r="F25" s="669">
        <v>123.91499999999999</v>
      </c>
    </row>
    <row r="26" spans="1:6" ht="14.4" customHeight="1" x14ac:dyDescent="0.3">
      <c r="A26" s="691" t="s">
        <v>2598</v>
      </c>
      <c r="B26" s="668">
        <v>70.179999999999993</v>
      </c>
      <c r="C26" s="681">
        <v>6.4428090585660607E-3</v>
      </c>
      <c r="D26" s="668">
        <v>10822.584221638994</v>
      </c>
      <c r="E26" s="681">
        <v>0.99355719094143391</v>
      </c>
      <c r="F26" s="669">
        <v>10892.764221638994</v>
      </c>
    </row>
    <row r="27" spans="1:6" ht="14.4" customHeight="1" x14ac:dyDescent="0.3">
      <c r="A27" s="691" t="s">
        <v>2599</v>
      </c>
      <c r="B27" s="668">
        <v>51.839999999999989</v>
      </c>
      <c r="C27" s="681">
        <v>1</v>
      </c>
      <c r="D27" s="668"/>
      <c r="E27" s="681">
        <v>0</v>
      </c>
      <c r="F27" s="669">
        <v>51.839999999999989</v>
      </c>
    </row>
    <row r="28" spans="1:6" ht="14.4" customHeight="1" x14ac:dyDescent="0.3">
      <c r="A28" s="691" t="s">
        <v>2600</v>
      </c>
      <c r="B28" s="668">
        <v>44.17</v>
      </c>
      <c r="C28" s="681">
        <v>1.8013092904810432E-3</v>
      </c>
      <c r="D28" s="668">
        <v>24476.882677302474</v>
      </c>
      <c r="E28" s="681">
        <v>0.99819869070951905</v>
      </c>
      <c r="F28" s="669">
        <v>24521.052677302472</v>
      </c>
    </row>
    <row r="29" spans="1:6" ht="14.4" customHeight="1" x14ac:dyDescent="0.3">
      <c r="A29" s="691" t="s">
        <v>2601</v>
      </c>
      <c r="B29" s="668">
        <v>31.830082282764142</v>
      </c>
      <c r="C29" s="681">
        <v>1</v>
      </c>
      <c r="D29" s="668"/>
      <c r="E29" s="681">
        <v>0</v>
      </c>
      <c r="F29" s="669">
        <v>31.830082282764142</v>
      </c>
    </row>
    <row r="30" spans="1:6" ht="14.4" customHeight="1" x14ac:dyDescent="0.3">
      <c r="A30" s="691" t="s">
        <v>2602</v>
      </c>
      <c r="B30" s="668"/>
      <c r="C30" s="681">
        <v>0</v>
      </c>
      <c r="D30" s="668">
        <v>53555.17</v>
      </c>
      <c r="E30" s="681">
        <v>1</v>
      </c>
      <c r="F30" s="669">
        <v>53555.17</v>
      </c>
    </row>
    <row r="31" spans="1:6" ht="14.4" customHeight="1" x14ac:dyDescent="0.3">
      <c r="A31" s="691" t="s">
        <v>2603</v>
      </c>
      <c r="B31" s="668"/>
      <c r="C31" s="681">
        <v>0</v>
      </c>
      <c r="D31" s="668">
        <v>686.40000000000009</v>
      </c>
      <c r="E31" s="681">
        <v>1</v>
      </c>
      <c r="F31" s="669">
        <v>686.40000000000009</v>
      </c>
    </row>
    <row r="32" spans="1:6" ht="14.4" customHeight="1" x14ac:dyDescent="0.3">
      <c r="A32" s="691" t="s">
        <v>2604</v>
      </c>
      <c r="B32" s="668"/>
      <c r="C32" s="681">
        <v>0</v>
      </c>
      <c r="D32" s="668">
        <v>256.61998474397797</v>
      </c>
      <c r="E32" s="681">
        <v>1</v>
      </c>
      <c r="F32" s="669">
        <v>256.61998474397797</v>
      </c>
    </row>
    <row r="33" spans="1:6" ht="14.4" customHeight="1" x14ac:dyDescent="0.3">
      <c r="A33" s="691" t="s">
        <v>2605</v>
      </c>
      <c r="B33" s="668"/>
      <c r="C33" s="681">
        <v>0</v>
      </c>
      <c r="D33" s="668">
        <v>88.24</v>
      </c>
      <c r="E33" s="681">
        <v>1</v>
      </c>
      <c r="F33" s="669">
        <v>88.24</v>
      </c>
    </row>
    <row r="34" spans="1:6" ht="14.4" customHeight="1" x14ac:dyDescent="0.3">
      <c r="A34" s="691" t="s">
        <v>2606</v>
      </c>
      <c r="B34" s="668"/>
      <c r="C34" s="681">
        <v>0</v>
      </c>
      <c r="D34" s="668">
        <v>1968.24</v>
      </c>
      <c r="E34" s="681">
        <v>1</v>
      </c>
      <c r="F34" s="669">
        <v>1968.24</v>
      </c>
    </row>
    <row r="35" spans="1:6" ht="14.4" customHeight="1" x14ac:dyDescent="0.3">
      <c r="A35" s="691" t="s">
        <v>2607</v>
      </c>
      <c r="B35" s="668"/>
      <c r="C35" s="681">
        <v>0</v>
      </c>
      <c r="D35" s="668">
        <v>38.29999999999999</v>
      </c>
      <c r="E35" s="681">
        <v>1</v>
      </c>
      <c r="F35" s="669">
        <v>38.29999999999999</v>
      </c>
    </row>
    <row r="36" spans="1:6" ht="14.4" customHeight="1" x14ac:dyDescent="0.3">
      <c r="A36" s="691" t="s">
        <v>2608</v>
      </c>
      <c r="B36" s="668"/>
      <c r="C36" s="681">
        <v>0</v>
      </c>
      <c r="D36" s="668">
        <v>15341.900000000001</v>
      </c>
      <c r="E36" s="681">
        <v>1</v>
      </c>
      <c r="F36" s="669">
        <v>15341.900000000001</v>
      </c>
    </row>
    <row r="37" spans="1:6" ht="14.4" customHeight="1" x14ac:dyDescent="0.3">
      <c r="A37" s="691" t="s">
        <v>2609</v>
      </c>
      <c r="B37" s="668"/>
      <c r="C37" s="681">
        <v>0</v>
      </c>
      <c r="D37" s="668">
        <v>828.43937718493487</v>
      </c>
      <c r="E37" s="681">
        <v>1</v>
      </c>
      <c r="F37" s="669">
        <v>828.43937718493487</v>
      </c>
    </row>
    <row r="38" spans="1:6" ht="14.4" customHeight="1" x14ac:dyDescent="0.3">
      <c r="A38" s="691" t="s">
        <v>2610</v>
      </c>
      <c r="B38" s="668"/>
      <c r="C38" s="681">
        <v>0</v>
      </c>
      <c r="D38" s="668">
        <v>1782.77</v>
      </c>
      <c r="E38" s="681">
        <v>1</v>
      </c>
      <c r="F38" s="669">
        <v>1782.77</v>
      </c>
    </row>
    <row r="39" spans="1:6" ht="14.4" customHeight="1" x14ac:dyDescent="0.3">
      <c r="A39" s="691" t="s">
        <v>2611</v>
      </c>
      <c r="B39" s="668"/>
      <c r="C39" s="681">
        <v>0</v>
      </c>
      <c r="D39" s="668">
        <v>341.44</v>
      </c>
      <c r="E39" s="681">
        <v>1</v>
      </c>
      <c r="F39" s="669">
        <v>341.44</v>
      </c>
    </row>
    <row r="40" spans="1:6" ht="14.4" customHeight="1" x14ac:dyDescent="0.3">
      <c r="A40" s="691" t="s">
        <v>2612</v>
      </c>
      <c r="B40" s="668"/>
      <c r="C40" s="681">
        <v>0</v>
      </c>
      <c r="D40" s="668">
        <v>1333.75</v>
      </c>
      <c r="E40" s="681">
        <v>1</v>
      </c>
      <c r="F40" s="669">
        <v>1333.75</v>
      </c>
    </row>
    <row r="41" spans="1:6" ht="14.4" customHeight="1" x14ac:dyDescent="0.3">
      <c r="A41" s="691" t="s">
        <v>2613</v>
      </c>
      <c r="B41" s="668"/>
      <c r="C41" s="681">
        <v>0</v>
      </c>
      <c r="D41" s="668">
        <v>664.73000000000013</v>
      </c>
      <c r="E41" s="681">
        <v>1</v>
      </c>
      <c r="F41" s="669">
        <v>664.73000000000013</v>
      </c>
    </row>
    <row r="42" spans="1:6" ht="14.4" customHeight="1" x14ac:dyDescent="0.3">
      <c r="A42" s="691" t="s">
        <v>2614</v>
      </c>
      <c r="B42" s="668"/>
      <c r="C42" s="681">
        <v>0</v>
      </c>
      <c r="D42" s="668">
        <v>396.33</v>
      </c>
      <c r="E42" s="681">
        <v>1</v>
      </c>
      <c r="F42" s="669">
        <v>396.33</v>
      </c>
    </row>
    <row r="43" spans="1:6" ht="14.4" customHeight="1" x14ac:dyDescent="0.3">
      <c r="A43" s="691" t="s">
        <v>2615</v>
      </c>
      <c r="B43" s="668"/>
      <c r="C43" s="681">
        <v>0</v>
      </c>
      <c r="D43" s="668">
        <v>249.04000000000005</v>
      </c>
      <c r="E43" s="681">
        <v>1</v>
      </c>
      <c r="F43" s="669">
        <v>249.04000000000005</v>
      </c>
    </row>
    <row r="44" spans="1:6" ht="14.4" customHeight="1" x14ac:dyDescent="0.3">
      <c r="A44" s="691" t="s">
        <v>2616</v>
      </c>
      <c r="B44" s="668"/>
      <c r="C44" s="681">
        <v>0</v>
      </c>
      <c r="D44" s="668">
        <v>538.21983668353641</v>
      </c>
      <c r="E44" s="681">
        <v>1</v>
      </c>
      <c r="F44" s="669">
        <v>538.21983668353641</v>
      </c>
    </row>
    <row r="45" spans="1:6" ht="14.4" customHeight="1" x14ac:dyDescent="0.3">
      <c r="A45" s="691" t="s">
        <v>2617</v>
      </c>
      <c r="B45" s="668"/>
      <c r="C45" s="681">
        <v>0</v>
      </c>
      <c r="D45" s="668">
        <v>19.829999999999998</v>
      </c>
      <c r="E45" s="681">
        <v>1</v>
      </c>
      <c r="F45" s="669">
        <v>19.829999999999998</v>
      </c>
    </row>
    <row r="46" spans="1:6" ht="14.4" customHeight="1" x14ac:dyDescent="0.3">
      <c r="A46" s="691" t="s">
        <v>2618</v>
      </c>
      <c r="B46" s="668"/>
      <c r="C46" s="681">
        <v>0</v>
      </c>
      <c r="D46" s="668">
        <v>292.37999999999994</v>
      </c>
      <c r="E46" s="681">
        <v>1</v>
      </c>
      <c r="F46" s="669">
        <v>292.37999999999994</v>
      </c>
    </row>
    <row r="47" spans="1:6" ht="14.4" customHeight="1" x14ac:dyDescent="0.3">
      <c r="A47" s="691" t="s">
        <v>2619</v>
      </c>
      <c r="B47" s="668"/>
      <c r="C47" s="681">
        <v>0</v>
      </c>
      <c r="D47" s="668">
        <v>610.82000000000005</v>
      </c>
      <c r="E47" s="681">
        <v>1</v>
      </c>
      <c r="F47" s="669">
        <v>610.82000000000005</v>
      </c>
    </row>
    <row r="48" spans="1:6" ht="14.4" customHeight="1" x14ac:dyDescent="0.3">
      <c r="A48" s="691" t="s">
        <v>2620</v>
      </c>
      <c r="B48" s="668"/>
      <c r="C48" s="681">
        <v>0</v>
      </c>
      <c r="D48" s="668">
        <v>731.40864278392087</v>
      </c>
      <c r="E48" s="681">
        <v>1</v>
      </c>
      <c r="F48" s="669">
        <v>731.40864278392087</v>
      </c>
    </row>
    <row r="49" spans="1:6" ht="14.4" customHeight="1" x14ac:dyDescent="0.3">
      <c r="A49" s="691" t="s">
        <v>2621</v>
      </c>
      <c r="B49" s="668"/>
      <c r="C49" s="681">
        <v>0</v>
      </c>
      <c r="D49" s="668">
        <v>65.010000000000005</v>
      </c>
      <c r="E49" s="681">
        <v>1</v>
      </c>
      <c r="F49" s="669">
        <v>65.010000000000005</v>
      </c>
    </row>
    <row r="50" spans="1:6" ht="14.4" customHeight="1" x14ac:dyDescent="0.3">
      <c r="A50" s="691" t="s">
        <v>2622</v>
      </c>
      <c r="B50" s="668"/>
      <c r="C50" s="681">
        <v>0</v>
      </c>
      <c r="D50" s="668">
        <v>6706.5999999999995</v>
      </c>
      <c r="E50" s="681">
        <v>1</v>
      </c>
      <c r="F50" s="669">
        <v>6706.5999999999995</v>
      </c>
    </row>
    <row r="51" spans="1:6" ht="14.4" customHeight="1" x14ac:dyDescent="0.3">
      <c r="A51" s="691" t="s">
        <v>2623</v>
      </c>
      <c r="B51" s="668"/>
      <c r="C51" s="681">
        <v>0</v>
      </c>
      <c r="D51" s="668">
        <v>140.12</v>
      </c>
      <c r="E51" s="681">
        <v>1</v>
      </c>
      <c r="F51" s="669">
        <v>140.12</v>
      </c>
    </row>
    <row r="52" spans="1:6" ht="14.4" customHeight="1" x14ac:dyDescent="0.3">
      <c r="A52" s="691" t="s">
        <v>2624</v>
      </c>
      <c r="B52" s="668"/>
      <c r="C52" s="681">
        <v>0</v>
      </c>
      <c r="D52" s="668">
        <v>565.4789011534458</v>
      </c>
      <c r="E52" s="681">
        <v>1</v>
      </c>
      <c r="F52" s="669">
        <v>565.4789011534458</v>
      </c>
    </row>
    <row r="53" spans="1:6" ht="14.4" customHeight="1" x14ac:dyDescent="0.3">
      <c r="A53" s="691" t="s">
        <v>2625</v>
      </c>
      <c r="B53" s="668"/>
      <c r="C53" s="681">
        <v>0</v>
      </c>
      <c r="D53" s="668">
        <v>29.299999999999994</v>
      </c>
      <c r="E53" s="681">
        <v>1</v>
      </c>
      <c r="F53" s="669">
        <v>29.299999999999994</v>
      </c>
    </row>
    <row r="54" spans="1:6" ht="14.4" customHeight="1" x14ac:dyDescent="0.3">
      <c r="A54" s="691" t="s">
        <v>2626</v>
      </c>
      <c r="B54" s="668"/>
      <c r="C54" s="681">
        <v>0</v>
      </c>
      <c r="D54" s="668">
        <v>1050.4000000000001</v>
      </c>
      <c r="E54" s="681">
        <v>1</v>
      </c>
      <c r="F54" s="669">
        <v>1050.4000000000001</v>
      </c>
    </row>
    <row r="55" spans="1:6" ht="14.4" customHeight="1" x14ac:dyDescent="0.3">
      <c r="A55" s="691" t="s">
        <v>2627</v>
      </c>
      <c r="B55" s="668"/>
      <c r="C55" s="681">
        <v>0</v>
      </c>
      <c r="D55" s="668">
        <v>154.82000000000005</v>
      </c>
      <c r="E55" s="681">
        <v>1</v>
      </c>
      <c r="F55" s="669">
        <v>154.82000000000005</v>
      </c>
    </row>
    <row r="56" spans="1:6" ht="14.4" customHeight="1" x14ac:dyDescent="0.3">
      <c r="A56" s="691" t="s">
        <v>2628</v>
      </c>
      <c r="B56" s="668"/>
      <c r="C56" s="681">
        <v>0</v>
      </c>
      <c r="D56" s="668">
        <v>584.23799999999994</v>
      </c>
      <c r="E56" s="681">
        <v>1</v>
      </c>
      <c r="F56" s="669">
        <v>584.23799999999994</v>
      </c>
    </row>
    <row r="57" spans="1:6" ht="14.4" customHeight="1" x14ac:dyDescent="0.3">
      <c r="A57" s="691" t="s">
        <v>2629</v>
      </c>
      <c r="B57" s="668"/>
      <c r="C57" s="681">
        <v>0</v>
      </c>
      <c r="D57" s="668">
        <v>2995.2993372560281</v>
      </c>
      <c r="E57" s="681">
        <v>1</v>
      </c>
      <c r="F57" s="669">
        <v>2995.2993372560281</v>
      </c>
    </row>
    <row r="58" spans="1:6" ht="14.4" customHeight="1" x14ac:dyDescent="0.3">
      <c r="A58" s="691" t="s">
        <v>2630</v>
      </c>
      <c r="B58" s="668"/>
      <c r="C58" s="681">
        <v>0</v>
      </c>
      <c r="D58" s="668">
        <v>404.46000000000004</v>
      </c>
      <c r="E58" s="681">
        <v>1</v>
      </c>
      <c r="F58" s="669">
        <v>404.46000000000004</v>
      </c>
    </row>
    <row r="59" spans="1:6" ht="14.4" customHeight="1" x14ac:dyDescent="0.3">
      <c r="A59" s="691" t="s">
        <v>2631</v>
      </c>
      <c r="B59" s="668"/>
      <c r="C59" s="681">
        <v>0</v>
      </c>
      <c r="D59" s="668">
        <v>317.60999999999996</v>
      </c>
      <c r="E59" s="681">
        <v>1</v>
      </c>
      <c r="F59" s="669">
        <v>317.60999999999996</v>
      </c>
    </row>
    <row r="60" spans="1:6" ht="14.4" customHeight="1" x14ac:dyDescent="0.3">
      <c r="A60" s="691" t="s">
        <v>2632</v>
      </c>
      <c r="B60" s="668"/>
      <c r="C60" s="681">
        <v>0</v>
      </c>
      <c r="D60" s="668">
        <v>632.45000000000005</v>
      </c>
      <c r="E60" s="681">
        <v>1</v>
      </c>
      <c r="F60" s="669">
        <v>632.45000000000005</v>
      </c>
    </row>
    <row r="61" spans="1:6" ht="14.4" customHeight="1" x14ac:dyDescent="0.3">
      <c r="A61" s="691" t="s">
        <v>2633</v>
      </c>
      <c r="B61" s="668"/>
      <c r="C61" s="681">
        <v>0</v>
      </c>
      <c r="D61" s="668">
        <v>302352.13778343226</v>
      </c>
      <c r="E61" s="681">
        <v>1</v>
      </c>
      <c r="F61" s="669">
        <v>302352.13778343226</v>
      </c>
    </row>
    <row r="62" spans="1:6" ht="14.4" customHeight="1" x14ac:dyDescent="0.3">
      <c r="A62" s="691" t="s">
        <v>2634</v>
      </c>
      <c r="B62" s="668"/>
      <c r="C62" s="681">
        <v>0</v>
      </c>
      <c r="D62" s="668">
        <v>5537.1595483790106</v>
      </c>
      <c r="E62" s="681">
        <v>1</v>
      </c>
      <c r="F62" s="669">
        <v>5537.1595483790106</v>
      </c>
    </row>
    <row r="63" spans="1:6" ht="14.4" customHeight="1" x14ac:dyDescent="0.3">
      <c r="A63" s="691" t="s">
        <v>2635</v>
      </c>
      <c r="B63" s="668"/>
      <c r="C63" s="681">
        <v>0</v>
      </c>
      <c r="D63" s="668">
        <v>337.29999999999995</v>
      </c>
      <c r="E63" s="681">
        <v>1</v>
      </c>
      <c r="F63" s="669">
        <v>337.29999999999995</v>
      </c>
    </row>
    <row r="64" spans="1:6" ht="14.4" customHeight="1" x14ac:dyDescent="0.3">
      <c r="A64" s="691" t="s">
        <v>2636</v>
      </c>
      <c r="B64" s="668"/>
      <c r="C64" s="681">
        <v>0</v>
      </c>
      <c r="D64" s="668">
        <v>16.63</v>
      </c>
      <c r="E64" s="681">
        <v>1</v>
      </c>
      <c r="F64" s="669">
        <v>16.63</v>
      </c>
    </row>
    <row r="65" spans="1:6" ht="14.4" customHeight="1" x14ac:dyDescent="0.3">
      <c r="A65" s="691" t="s">
        <v>2637</v>
      </c>
      <c r="B65" s="668"/>
      <c r="C65" s="681">
        <v>0</v>
      </c>
      <c r="D65" s="668">
        <v>1573.9203075854468</v>
      </c>
      <c r="E65" s="681">
        <v>1</v>
      </c>
      <c r="F65" s="669">
        <v>1573.9203075854468</v>
      </c>
    </row>
    <row r="66" spans="1:6" ht="14.4" customHeight="1" x14ac:dyDescent="0.3">
      <c r="A66" s="691" t="s">
        <v>2638</v>
      </c>
      <c r="B66" s="668"/>
      <c r="C66" s="681">
        <v>0</v>
      </c>
      <c r="D66" s="668">
        <v>1059.7700000000002</v>
      </c>
      <c r="E66" s="681">
        <v>1</v>
      </c>
      <c r="F66" s="669">
        <v>1059.7700000000002</v>
      </c>
    </row>
    <row r="67" spans="1:6" ht="14.4" customHeight="1" x14ac:dyDescent="0.3">
      <c r="A67" s="691" t="s">
        <v>2639</v>
      </c>
      <c r="B67" s="668"/>
      <c r="C67" s="681">
        <v>0</v>
      </c>
      <c r="D67" s="668">
        <v>92.17000000000003</v>
      </c>
      <c r="E67" s="681">
        <v>1</v>
      </c>
      <c r="F67" s="669">
        <v>92.17000000000003</v>
      </c>
    </row>
    <row r="68" spans="1:6" ht="14.4" customHeight="1" x14ac:dyDescent="0.3">
      <c r="A68" s="691" t="s">
        <v>2640</v>
      </c>
      <c r="B68" s="668"/>
      <c r="C68" s="681">
        <v>0</v>
      </c>
      <c r="D68" s="668">
        <v>99.98</v>
      </c>
      <c r="E68" s="681">
        <v>1</v>
      </c>
      <c r="F68" s="669">
        <v>99.98</v>
      </c>
    </row>
    <row r="69" spans="1:6" ht="14.4" customHeight="1" x14ac:dyDescent="0.3">
      <c r="A69" s="691" t="s">
        <v>2641</v>
      </c>
      <c r="B69" s="668"/>
      <c r="C69" s="681">
        <v>0</v>
      </c>
      <c r="D69" s="668">
        <v>27.479999999999993</v>
      </c>
      <c r="E69" s="681">
        <v>1</v>
      </c>
      <c r="F69" s="669">
        <v>27.479999999999993</v>
      </c>
    </row>
    <row r="70" spans="1:6" ht="14.4" customHeight="1" x14ac:dyDescent="0.3">
      <c r="A70" s="691" t="s">
        <v>2642</v>
      </c>
      <c r="B70" s="668"/>
      <c r="C70" s="681">
        <v>0</v>
      </c>
      <c r="D70" s="668">
        <v>1577</v>
      </c>
      <c r="E70" s="681">
        <v>1</v>
      </c>
      <c r="F70" s="669">
        <v>1577</v>
      </c>
    </row>
    <row r="71" spans="1:6" ht="14.4" customHeight="1" x14ac:dyDescent="0.3">
      <c r="A71" s="691" t="s">
        <v>2643</v>
      </c>
      <c r="B71" s="668"/>
      <c r="C71" s="681">
        <v>0</v>
      </c>
      <c r="D71" s="668">
        <v>142.33925367503906</v>
      </c>
      <c r="E71" s="681">
        <v>1</v>
      </c>
      <c r="F71" s="669">
        <v>142.33925367503906</v>
      </c>
    </row>
    <row r="72" spans="1:6" ht="14.4" customHeight="1" x14ac:dyDescent="0.3">
      <c r="A72" s="691" t="s">
        <v>2644</v>
      </c>
      <c r="B72" s="668"/>
      <c r="C72" s="681">
        <v>0</v>
      </c>
      <c r="D72" s="668">
        <v>259.73999784197088</v>
      </c>
      <c r="E72" s="681">
        <v>1</v>
      </c>
      <c r="F72" s="669">
        <v>259.73999784197088</v>
      </c>
    </row>
    <row r="73" spans="1:6" ht="14.4" customHeight="1" x14ac:dyDescent="0.3">
      <c r="A73" s="691" t="s">
        <v>2645</v>
      </c>
      <c r="B73" s="668"/>
      <c r="C73" s="681">
        <v>0</v>
      </c>
      <c r="D73" s="668">
        <v>77.810283751078302</v>
      </c>
      <c r="E73" s="681">
        <v>1</v>
      </c>
      <c r="F73" s="669">
        <v>77.810283751078302</v>
      </c>
    </row>
    <row r="74" spans="1:6" ht="14.4" customHeight="1" x14ac:dyDescent="0.3">
      <c r="A74" s="691" t="s">
        <v>2646</v>
      </c>
      <c r="B74" s="668"/>
      <c r="C74" s="681">
        <v>0</v>
      </c>
      <c r="D74" s="668">
        <v>1028.5199999999998</v>
      </c>
      <c r="E74" s="681">
        <v>1</v>
      </c>
      <c r="F74" s="669">
        <v>1028.5199999999998</v>
      </c>
    </row>
    <row r="75" spans="1:6" ht="14.4" customHeight="1" x14ac:dyDescent="0.3">
      <c r="A75" s="691" t="s">
        <v>2647</v>
      </c>
      <c r="B75" s="668"/>
      <c r="C75" s="681">
        <v>0</v>
      </c>
      <c r="D75" s="668">
        <v>18314.504999999997</v>
      </c>
      <c r="E75" s="681">
        <v>1</v>
      </c>
      <c r="F75" s="669">
        <v>18314.504999999997</v>
      </c>
    </row>
    <row r="76" spans="1:6" ht="14.4" customHeight="1" x14ac:dyDescent="0.3">
      <c r="A76" s="691" t="s">
        <v>2648</v>
      </c>
      <c r="B76" s="668"/>
      <c r="C76" s="681">
        <v>0</v>
      </c>
      <c r="D76" s="668">
        <v>357.37008711579188</v>
      </c>
      <c r="E76" s="681">
        <v>1</v>
      </c>
      <c r="F76" s="669">
        <v>357.37008711579188</v>
      </c>
    </row>
    <row r="77" spans="1:6" ht="14.4" customHeight="1" x14ac:dyDescent="0.3">
      <c r="A77" s="691" t="s">
        <v>2649</v>
      </c>
      <c r="B77" s="668"/>
      <c r="C77" s="681">
        <v>0</v>
      </c>
      <c r="D77" s="668">
        <v>106.14000000000001</v>
      </c>
      <c r="E77" s="681">
        <v>1</v>
      </c>
      <c r="F77" s="669">
        <v>106.14000000000001</v>
      </c>
    </row>
    <row r="78" spans="1:6" ht="14.4" customHeight="1" x14ac:dyDescent="0.3">
      <c r="A78" s="691" t="s">
        <v>2650</v>
      </c>
      <c r="B78" s="668"/>
      <c r="C78" s="681">
        <v>0</v>
      </c>
      <c r="D78" s="668">
        <v>1359.3599999999997</v>
      </c>
      <c r="E78" s="681">
        <v>1</v>
      </c>
      <c r="F78" s="669">
        <v>1359.3599999999997</v>
      </c>
    </row>
    <row r="79" spans="1:6" ht="14.4" customHeight="1" x14ac:dyDescent="0.3">
      <c r="A79" s="691" t="s">
        <v>2651</v>
      </c>
      <c r="B79" s="668"/>
      <c r="C79" s="681">
        <v>0</v>
      </c>
      <c r="D79" s="668">
        <v>14883.4074014503</v>
      </c>
      <c r="E79" s="681">
        <v>1</v>
      </c>
      <c r="F79" s="669">
        <v>14883.4074014503</v>
      </c>
    </row>
    <row r="80" spans="1:6" ht="14.4" customHeight="1" x14ac:dyDescent="0.3">
      <c r="A80" s="691" t="s">
        <v>2652</v>
      </c>
      <c r="B80" s="668"/>
      <c r="C80" s="681">
        <v>0</v>
      </c>
      <c r="D80" s="668">
        <v>197.19999888163107</v>
      </c>
      <c r="E80" s="681">
        <v>1</v>
      </c>
      <c r="F80" s="669">
        <v>197.19999888163107</v>
      </c>
    </row>
    <row r="81" spans="1:6" ht="14.4" customHeight="1" x14ac:dyDescent="0.3">
      <c r="A81" s="691" t="s">
        <v>2653</v>
      </c>
      <c r="B81" s="668"/>
      <c r="C81" s="681">
        <v>0</v>
      </c>
      <c r="D81" s="668">
        <v>473.63922229511945</v>
      </c>
      <c r="E81" s="681">
        <v>1</v>
      </c>
      <c r="F81" s="669">
        <v>473.63922229511945</v>
      </c>
    </row>
    <row r="82" spans="1:6" ht="14.4" customHeight="1" x14ac:dyDescent="0.3">
      <c r="A82" s="691" t="s">
        <v>2654</v>
      </c>
      <c r="B82" s="668"/>
      <c r="C82" s="681">
        <v>0</v>
      </c>
      <c r="D82" s="668">
        <v>4125</v>
      </c>
      <c r="E82" s="681">
        <v>1</v>
      </c>
      <c r="F82" s="669">
        <v>4125</v>
      </c>
    </row>
    <row r="83" spans="1:6" ht="14.4" customHeight="1" thickBot="1" x14ac:dyDescent="0.35">
      <c r="A83" s="692" t="s">
        <v>2655</v>
      </c>
      <c r="B83" s="683"/>
      <c r="C83" s="684">
        <v>0</v>
      </c>
      <c r="D83" s="683">
        <v>9851.3099356418406</v>
      </c>
      <c r="E83" s="684">
        <v>1</v>
      </c>
      <c r="F83" s="685">
        <v>9851.3099356418406</v>
      </c>
    </row>
    <row r="84" spans="1:6" ht="14.4" customHeight="1" thickBot="1" x14ac:dyDescent="0.35">
      <c r="A84" s="686" t="s">
        <v>3</v>
      </c>
      <c r="B84" s="687">
        <v>26357.724581686994</v>
      </c>
      <c r="C84" s="688">
        <v>5.0372768560829596E-2</v>
      </c>
      <c r="D84" s="687">
        <v>496895.71839430695</v>
      </c>
      <c r="E84" s="688">
        <v>0.94962723143917027</v>
      </c>
      <c r="F84" s="689">
        <v>523253.44297599402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2915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129.45000000000002</v>
      </c>
      <c r="G3" s="47">
        <f>SUBTOTAL(9,G6:G1048576)</f>
        <v>26357.724581686994</v>
      </c>
      <c r="H3" s="48">
        <f>IF(M3=0,0,G3/M3)</f>
        <v>5.0372768560829589E-2</v>
      </c>
      <c r="I3" s="47">
        <f>SUBTOTAL(9,I6:I1048576)</f>
        <v>1655.2999999999997</v>
      </c>
      <c r="J3" s="47">
        <f>SUBTOTAL(9,J6:J1048576)</f>
        <v>496895.7183943069</v>
      </c>
      <c r="K3" s="48">
        <f>IF(M3=0,0,J3/M3)</f>
        <v>0.94962723143916994</v>
      </c>
      <c r="L3" s="47">
        <f>SUBTOTAL(9,L6:L1048576)</f>
        <v>1784.7499999999998</v>
      </c>
      <c r="M3" s="49">
        <f>SUBTOTAL(9,M6:M1048576)</f>
        <v>523253.44297599414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533</v>
      </c>
      <c r="B6" s="659" t="s">
        <v>2656</v>
      </c>
      <c r="C6" s="659" t="s">
        <v>557</v>
      </c>
      <c r="D6" s="659" t="s">
        <v>2657</v>
      </c>
      <c r="E6" s="659" t="s">
        <v>2658</v>
      </c>
      <c r="F6" s="662">
        <v>1</v>
      </c>
      <c r="G6" s="662">
        <v>44.17</v>
      </c>
      <c r="H6" s="680">
        <v>1</v>
      </c>
      <c r="I6" s="662"/>
      <c r="J6" s="662"/>
      <c r="K6" s="680">
        <v>0</v>
      </c>
      <c r="L6" s="662">
        <v>1</v>
      </c>
      <c r="M6" s="663">
        <v>44.17</v>
      </c>
    </row>
    <row r="7" spans="1:13" ht="14.4" customHeight="1" x14ac:dyDescent="0.3">
      <c r="A7" s="664" t="s">
        <v>533</v>
      </c>
      <c r="B7" s="665" t="s">
        <v>2656</v>
      </c>
      <c r="C7" s="665" t="s">
        <v>1603</v>
      </c>
      <c r="D7" s="665" t="s">
        <v>1604</v>
      </c>
      <c r="E7" s="665" t="s">
        <v>2659</v>
      </c>
      <c r="F7" s="668"/>
      <c r="G7" s="668"/>
      <c r="H7" s="681">
        <v>0</v>
      </c>
      <c r="I7" s="668">
        <v>44</v>
      </c>
      <c r="J7" s="668">
        <v>2976.4840084499001</v>
      </c>
      <c r="K7" s="681">
        <v>1</v>
      </c>
      <c r="L7" s="668">
        <v>44</v>
      </c>
      <c r="M7" s="669">
        <v>2976.4840084499001</v>
      </c>
    </row>
    <row r="8" spans="1:13" ht="14.4" customHeight="1" x14ac:dyDescent="0.3">
      <c r="A8" s="664" t="s">
        <v>533</v>
      </c>
      <c r="B8" s="665" t="s">
        <v>2656</v>
      </c>
      <c r="C8" s="665" t="s">
        <v>1611</v>
      </c>
      <c r="D8" s="665" t="s">
        <v>2660</v>
      </c>
      <c r="E8" s="665" t="s">
        <v>2661</v>
      </c>
      <c r="F8" s="668"/>
      <c r="G8" s="668"/>
      <c r="H8" s="681">
        <v>0</v>
      </c>
      <c r="I8" s="668">
        <v>1</v>
      </c>
      <c r="J8" s="668">
        <v>77.15000000000002</v>
      </c>
      <c r="K8" s="681">
        <v>1</v>
      </c>
      <c r="L8" s="668">
        <v>1</v>
      </c>
      <c r="M8" s="669">
        <v>77.15000000000002</v>
      </c>
    </row>
    <row r="9" spans="1:13" ht="14.4" customHeight="1" x14ac:dyDescent="0.3">
      <c r="A9" s="664" t="s">
        <v>533</v>
      </c>
      <c r="B9" s="665" t="s">
        <v>2656</v>
      </c>
      <c r="C9" s="665" t="s">
        <v>1608</v>
      </c>
      <c r="D9" s="665" t="s">
        <v>2660</v>
      </c>
      <c r="E9" s="665" t="s">
        <v>2662</v>
      </c>
      <c r="F9" s="668"/>
      <c r="G9" s="668"/>
      <c r="H9" s="681">
        <v>0</v>
      </c>
      <c r="I9" s="668">
        <v>9</v>
      </c>
      <c r="J9" s="668">
        <v>388.97965701850217</v>
      </c>
      <c r="K9" s="681">
        <v>1</v>
      </c>
      <c r="L9" s="668">
        <v>9</v>
      </c>
      <c r="M9" s="669">
        <v>388.97965701850217</v>
      </c>
    </row>
    <row r="10" spans="1:13" ht="14.4" customHeight="1" x14ac:dyDescent="0.3">
      <c r="A10" s="664" t="s">
        <v>533</v>
      </c>
      <c r="B10" s="665" t="s">
        <v>2656</v>
      </c>
      <c r="C10" s="665" t="s">
        <v>1609</v>
      </c>
      <c r="D10" s="665" t="s">
        <v>2660</v>
      </c>
      <c r="E10" s="665" t="s">
        <v>2663</v>
      </c>
      <c r="F10" s="668"/>
      <c r="G10" s="668"/>
      <c r="H10" s="681">
        <v>0</v>
      </c>
      <c r="I10" s="668">
        <v>3</v>
      </c>
      <c r="J10" s="668">
        <v>462.93000000000006</v>
      </c>
      <c r="K10" s="681">
        <v>1</v>
      </c>
      <c r="L10" s="668">
        <v>3</v>
      </c>
      <c r="M10" s="669">
        <v>462.93000000000006</v>
      </c>
    </row>
    <row r="11" spans="1:13" ht="14.4" customHeight="1" x14ac:dyDescent="0.3">
      <c r="A11" s="664" t="s">
        <v>533</v>
      </c>
      <c r="B11" s="665" t="s">
        <v>2656</v>
      </c>
      <c r="C11" s="665" t="s">
        <v>1469</v>
      </c>
      <c r="D11" s="665" t="s">
        <v>2660</v>
      </c>
      <c r="E11" s="665" t="s">
        <v>2662</v>
      </c>
      <c r="F11" s="668"/>
      <c r="G11" s="668"/>
      <c r="H11" s="681">
        <v>0</v>
      </c>
      <c r="I11" s="668">
        <v>3</v>
      </c>
      <c r="J11" s="668">
        <v>129.89999999999998</v>
      </c>
      <c r="K11" s="681">
        <v>1</v>
      </c>
      <c r="L11" s="668">
        <v>3</v>
      </c>
      <c r="M11" s="669">
        <v>129.89999999999998</v>
      </c>
    </row>
    <row r="12" spans="1:13" ht="14.4" customHeight="1" x14ac:dyDescent="0.3">
      <c r="A12" s="664" t="s">
        <v>533</v>
      </c>
      <c r="B12" s="665" t="s">
        <v>2664</v>
      </c>
      <c r="C12" s="665" t="s">
        <v>1455</v>
      </c>
      <c r="D12" s="665" t="s">
        <v>1456</v>
      </c>
      <c r="E12" s="665" t="s">
        <v>2665</v>
      </c>
      <c r="F12" s="668"/>
      <c r="G12" s="668"/>
      <c r="H12" s="681">
        <v>0</v>
      </c>
      <c r="I12" s="668">
        <v>5</v>
      </c>
      <c r="J12" s="668">
        <v>437.19999247765338</v>
      </c>
      <c r="K12" s="681">
        <v>1</v>
      </c>
      <c r="L12" s="668">
        <v>5</v>
      </c>
      <c r="M12" s="669">
        <v>437.19999247765338</v>
      </c>
    </row>
    <row r="13" spans="1:13" ht="14.4" customHeight="1" x14ac:dyDescent="0.3">
      <c r="A13" s="664" t="s">
        <v>533</v>
      </c>
      <c r="B13" s="665" t="s">
        <v>2666</v>
      </c>
      <c r="C13" s="665" t="s">
        <v>1487</v>
      </c>
      <c r="D13" s="665" t="s">
        <v>2667</v>
      </c>
      <c r="E13" s="665" t="s">
        <v>2668</v>
      </c>
      <c r="F13" s="668"/>
      <c r="G13" s="668"/>
      <c r="H13" s="681">
        <v>0</v>
      </c>
      <c r="I13" s="668">
        <v>1</v>
      </c>
      <c r="J13" s="668">
        <v>66.399999999999977</v>
      </c>
      <c r="K13" s="681">
        <v>1</v>
      </c>
      <c r="L13" s="668">
        <v>1</v>
      </c>
      <c r="M13" s="669">
        <v>66.399999999999977</v>
      </c>
    </row>
    <row r="14" spans="1:13" ht="14.4" customHeight="1" x14ac:dyDescent="0.3">
      <c r="A14" s="664" t="s">
        <v>533</v>
      </c>
      <c r="B14" s="665" t="s">
        <v>2669</v>
      </c>
      <c r="C14" s="665" t="s">
        <v>561</v>
      </c>
      <c r="D14" s="665" t="s">
        <v>2670</v>
      </c>
      <c r="E14" s="665" t="s">
        <v>2671</v>
      </c>
      <c r="F14" s="668">
        <v>11</v>
      </c>
      <c r="G14" s="668">
        <v>815.51873404501202</v>
      </c>
      <c r="H14" s="681">
        <v>0.84650177047763198</v>
      </c>
      <c r="I14" s="668">
        <v>2</v>
      </c>
      <c r="J14" s="668">
        <v>147.88</v>
      </c>
      <c r="K14" s="681">
        <v>0.15349822952236797</v>
      </c>
      <c r="L14" s="668">
        <v>13</v>
      </c>
      <c r="M14" s="669">
        <v>963.39873404501202</v>
      </c>
    </row>
    <row r="15" spans="1:13" ht="14.4" customHeight="1" x14ac:dyDescent="0.3">
      <c r="A15" s="664" t="s">
        <v>533</v>
      </c>
      <c r="B15" s="665" t="s">
        <v>2669</v>
      </c>
      <c r="C15" s="665" t="s">
        <v>553</v>
      </c>
      <c r="D15" s="665" t="s">
        <v>2670</v>
      </c>
      <c r="E15" s="665" t="s">
        <v>2672</v>
      </c>
      <c r="F15" s="668">
        <v>1</v>
      </c>
      <c r="G15" s="668">
        <v>112.97000000000004</v>
      </c>
      <c r="H15" s="681">
        <v>1</v>
      </c>
      <c r="I15" s="668"/>
      <c r="J15" s="668"/>
      <c r="K15" s="681">
        <v>0</v>
      </c>
      <c r="L15" s="668">
        <v>1</v>
      </c>
      <c r="M15" s="669">
        <v>112.97000000000004</v>
      </c>
    </row>
    <row r="16" spans="1:13" ht="14.4" customHeight="1" x14ac:dyDescent="0.3">
      <c r="A16" s="664" t="s">
        <v>533</v>
      </c>
      <c r="B16" s="665" t="s">
        <v>2673</v>
      </c>
      <c r="C16" s="665" t="s">
        <v>1570</v>
      </c>
      <c r="D16" s="665" t="s">
        <v>1477</v>
      </c>
      <c r="E16" s="665" t="s">
        <v>2674</v>
      </c>
      <c r="F16" s="668"/>
      <c r="G16" s="668"/>
      <c r="H16" s="681">
        <v>0</v>
      </c>
      <c r="I16" s="668">
        <v>2</v>
      </c>
      <c r="J16" s="668">
        <v>197.49</v>
      </c>
      <c r="K16" s="681">
        <v>1</v>
      </c>
      <c r="L16" s="668">
        <v>2</v>
      </c>
      <c r="M16" s="669">
        <v>197.49</v>
      </c>
    </row>
    <row r="17" spans="1:13" ht="14.4" customHeight="1" x14ac:dyDescent="0.3">
      <c r="A17" s="664" t="s">
        <v>533</v>
      </c>
      <c r="B17" s="665" t="s">
        <v>2673</v>
      </c>
      <c r="C17" s="665" t="s">
        <v>571</v>
      </c>
      <c r="D17" s="665" t="s">
        <v>2675</v>
      </c>
      <c r="E17" s="665" t="s">
        <v>2676</v>
      </c>
      <c r="F17" s="668">
        <v>1</v>
      </c>
      <c r="G17" s="668">
        <v>132.41000000000005</v>
      </c>
      <c r="H17" s="681">
        <v>1</v>
      </c>
      <c r="I17" s="668"/>
      <c r="J17" s="668"/>
      <c r="K17" s="681">
        <v>0</v>
      </c>
      <c r="L17" s="668">
        <v>1</v>
      </c>
      <c r="M17" s="669">
        <v>132.41000000000005</v>
      </c>
    </row>
    <row r="18" spans="1:13" ht="14.4" customHeight="1" x14ac:dyDescent="0.3">
      <c r="A18" s="664" t="s">
        <v>533</v>
      </c>
      <c r="B18" s="665" t="s">
        <v>2673</v>
      </c>
      <c r="C18" s="665" t="s">
        <v>1476</v>
      </c>
      <c r="D18" s="665" t="s">
        <v>1477</v>
      </c>
      <c r="E18" s="665" t="s">
        <v>2677</v>
      </c>
      <c r="F18" s="668"/>
      <c r="G18" s="668"/>
      <c r="H18" s="681">
        <v>0</v>
      </c>
      <c r="I18" s="668">
        <v>7</v>
      </c>
      <c r="J18" s="668">
        <v>345.24029573205314</v>
      </c>
      <c r="K18" s="681">
        <v>1</v>
      </c>
      <c r="L18" s="668">
        <v>7</v>
      </c>
      <c r="M18" s="669">
        <v>345.24029573205314</v>
      </c>
    </row>
    <row r="19" spans="1:13" ht="14.4" customHeight="1" x14ac:dyDescent="0.3">
      <c r="A19" s="664" t="s">
        <v>533</v>
      </c>
      <c r="B19" s="665" t="s">
        <v>2673</v>
      </c>
      <c r="C19" s="665" t="s">
        <v>1480</v>
      </c>
      <c r="D19" s="665" t="s">
        <v>1481</v>
      </c>
      <c r="E19" s="665" t="s">
        <v>2678</v>
      </c>
      <c r="F19" s="668"/>
      <c r="G19" s="668"/>
      <c r="H19" s="681">
        <v>0</v>
      </c>
      <c r="I19" s="668">
        <v>4</v>
      </c>
      <c r="J19" s="668">
        <v>326.60000000000002</v>
      </c>
      <c r="K19" s="681">
        <v>1</v>
      </c>
      <c r="L19" s="668">
        <v>4</v>
      </c>
      <c r="M19" s="669">
        <v>326.60000000000002</v>
      </c>
    </row>
    <row r="20" spans="1:13" ht="14.4" customHeight="1" x14ac:dyDescent="0.3">
      <c r="A20" s="664" t="s">
        <v>533</v>
      </c>
      <c r="B20" s="665" t="s">
        <v>2679</v>
      </c>
      <c r="C20" s="665" t="s">
        <v>1541</v>
      </c>
      <c r="D20" s="665" t="s">
        <v>2680</v>
      </c>
      <c r="E20" s="665" t="s">
        <v>2681</v>
      </c>
      <c r="F20" s="668"/>
      <c r="G20" s="668"/>
      <c r="H20" s="681">
        <v>0</v>
      </c>
      <c r="I20" s="668">
        <v>3</v>
      </c>
      <c r="J20" s="668">
        <v>336.12</v>
      </c>
      <c r="K20" s="681">
        <v>1</v>
      </c>
      <c r="L20" s="668">
        <v>3</v>
      </c>
      <c r="M20" s="669">
        <v>336.12</v>
      </c>
    </row>
    <row r="21" spans="1:13" ht="14.4" customHeight="1" x14ac:dyDescent="0.3">
      <c r="A21" s="664" t="s">
        <v>533</v>
      </c>
      <c r="B21" s="665" t="s">
        <v>2679</v>
      </c>
      <c r="C21" s="665" t="s">
        <v>1502</v>
      </c>
      <c r="D21" s="665" t="s">
        <v>2680</v>
      </c>
      <c r="E21" s="665" t="s">
        <v>2682</v>
      </c>
      <c r="F21" s="668"/>
      <c r="G21" s="668"/>
      <c r="H21" s="681">
        <v>0</v>
      </c>
      <c r="I21" s="668">
        <v>3</v>
      </c>
      <c r="J21" s="668">
        <v>415.44000000000005</v>
      </c>
      <c r="K21" s="681">
        <v>1</v>
      </c>
      <c r="L21" s="668">
        <v>3</v>
      </c>
      <c r="M21" s="669">
        <v>415.44000000000005</v>
      </c>
    </row>
    <row r="22" spans="1:13" ht="14.4" customHeight="1" x14ac:dyDescent="0.3">
      <c r="A22" s="664" t="s">
        <v>533</v>
      </c>
      <c r="B22" s="665" t="s">
        <v>2683</v>
      </c>
      <c r="C22" s="665" t="s">
        <v>1598</v>
      </c>
      <c r="D22" s="665" t="s">
        <v>1599</v>
      </c>
      <c r="E22" s="665" t="s">
        <v>2684</v>
      </c>
      <c r="F22" s="668"/>
      <c r="G22" s="668"/>
      <c r="H22" s="681">
        <v>0</v>
      </c>
      <c r="I22" s="668">
        <v>8</v>
      </c>
      <c r="J22" s="668">
        <v>26400</v>
      </c>
      <c r="K22" s="681">
        <v>1</v>
      </c>
      <c r="L22" s="668">
        <v>8</v>
      </c>
      <c r="M22" s="669">
        <v>26400</v>
      </c>
    </row>
    <row r="23" spans="1:13" ht="14.4" customHeight="1" x14ac:dyDescent="0.3">
      <c r="A23" s="664" t="s">
        <v>533</v>
      </c>
      <c r="B23" s="665" t="s">
        <v>2683</v>
      </c>
      <c r="C23" s="665" t="s">
        <v>1596</v>
      </c>
      <c r="D23" s="665" t="s">
        <v>1485</v>
      </c>
      <c r="E23" s="665" t="s">
        <v>2685</v>
      </c>
      <c r="F23" s="668"/>
      <c r="G23" s="668"/>
      <c r="H23" s="681">
        <v>0</v>
      </c>
      <c r="I23" s="668">
        <v>1</v>
      </c>
      <c r="J23" s="668">
        <v>1106.2599999999998</v>
      </c>
      <c r="K23" s="681">
        <v>1</v>
      </c>
      <c r="L23" s="668">
        <v>1</v>
      </c>
      <c r="M23" s="669">
        <v>1106.2599999999998</v>
      </c>
    </row>
    <row r="24" spans="1:13" ht="14.4" customHeight="1" x14ac:dyDescent="0.3">
      <c r="A24" s="664" t="s">
        <v>533</v>
      </c>
      <c r="B24" s="665" t="s">
        <v>2683</v>
      </c>
      <c r="C24" s="665" t="s">
        <v>1606</v>
      </c>
      <c r="D24" s="665" t="s">
        <v>1460</v>
      </c>
      <c r="E24" s="665" t="s">
        <v>2686</v>
      </c>
      <c r="F24" s="668"/>
      <c r="G24" s="668"/>
      <c r="H24" s="681">
        <v>0</v>
      </c>
      <c r="I24" s="668">
        <v>64</v>
      </c>
      <c r="J24" s="668">
        <v>19294.051952641137</v>
      </c>
      <c r="K24" s="681">
        <v>1</v>
      </c>
      <c r="L24" s="668">
        <v>64</v>
      </c>
      <c r="M24" s="669">
        <v>19294.051952641137</v>
      </c>
    </row>
    <row r="25" spans="1:13" ht="14.4" customHeight="1" x14ac:dyDescent="0.3">
      <c r="A25" s="664" t="s">
        <v>533</v>
      </c>
      <c r="B25" s="665" t="s">
        <v>2683</v>
      </c>
      <c r="C25" s="665" t="s">
        <v>1607</v>
      </c>
      <c r="D25" s="665" t="s">
        <v>1460</v>
      </c>
      <c r="E25" s="665" t="s">
        <v>2687</v>
      </c>
      <c r="F25" s="668"/>
      <c r="G25" s="668"/>
      <c r="H25" s="681">
        <v>0</v>
      </c>
      <c r="I25" s="668">
        <v>154</v>
      </c>
      <c r="J25" s="668">
        <v>97121.622396403283</v>
      </c>
      <c r="K25" s="681">
        <v>1</v>
      </c>
      <c r="L25" s="668">
        <v>154</v>
      </c>
      <c r="M25" s="669">
        <v>97121.622396403283</v>
      </c>
    </row>
    <row r="26" spans="1:13" ht="14.4" customHeight="1" x14ac:dyDescent="0.3">
      <c r="A26" s="664" t="s">
        <v>533</v>
      </c>
      <c r="B26" s="665" t="s">
        <v>2683</v>
      </c>
      <c r="C26" s="665" t="s">
        <v>1601</v>
      </c>
      <c r="D26" s="665" t="s">
        <v>1460</v>
      </c>
      <c r="E26" s="665" t="s">
        <v>2688</v>
      </c>
      <c r="F26" s="668"/>
      <c r="G26" s="668"/>
      <c r="H26" s="681">
        <v>0</v>
      </c>
      <c r="I26" s="668">
        <v>148</v>
      </c>
      <c r="J26" s="668">
        <v>60524.568676009556</v>
      </c>
      <c r="K26" s="681">
        <v>1</v>
      </c>
      <c r="L26" s="668">
        <v>148</v>
      </c>
      <c r="M26" s="669">
        <v>60524.568676009556</v>
      </c>
    </row>
    <row r="27" spans="1:13" ht="14.4" customHeight="1" x14ac:dyDescent="0.3">
      <c r="A27" s="664" t="s">
        <v>533</v>
      </c>
      <c r="B27" s="665" t="s">
        <v>2683</v>
      </c>
      <c r="C27" s="665" t="s">
        <v>1564</v>
      </c>
      <c r="D27" s="665" t="s">
        <v>1460</v>
      </c>
      <c r="E27" s="665" t="s">
        <v>2686</v>
      </c>
      <c r="F27" s="668"/>
      <c r="G27" s="668"/>
      <c r="H27" s="681">
        <v>0</v>
      </c>
      <c r="I27" s="668">
        <v>7</v>
      </c>
      <c r="J27" s="668">
        <v>2110.29</v>
      </c>
      <c r="K27" s="681">
        <v>1</v>
      </c>
      <c r="L27" s="668">
        <v>7</v>
      </c>
      <c r="M27" s="669">
        <v>2110.29</v>
      </c>
    </row>
    <row r="28" spans="1:13" ht="14.4" customHeight="1" x14ac:dyDescent="0.3">
      <c r="A28" s="664" t="s">
        <v>533</v>
      </c>
      <c r="B28" s="665" t="s">
        <v>2683</v>
      </c>
      <c r="C28" s="665" t="s">
        <v>1459</v>
      </c>
      <c r="D28" s="665" t="s">
        <v>1460</v>
      </c>
      <c r="E28" s="665" t="s">
        <v>2689</v>
      </c>
      <c r="F28" s="668"/>
      <c r="G28" s="668"/>
      <c r="H28" s="681">
        <v>0</v>
      </c>
      <c r="I28" s="668">
        <v>13</v>
      </c>
      <c r="J28" s="668">
        <v>9375.6</v>
      </c>
      <c r="K28" s="681">
        <v>1</v>
      </c>
      <c r="L28" s="668">
        <v>13</v>
      </c>
      <c r="M28" s="669">
        <v>9375.6</v>
      </c>
    </row>
    <row r="29" spans="1:13" ht="14.4" customHeight="1" x14ac:dyDescent="0.3">
      <c r="A29" s="664" t="s">
        <v>533</v>
      </c>
      <c r="B29" s="665" t="s">
        <v>2683</v>
      </c>
      <c r="C29" s="665" t="s">
        <v>1484</v>
      </c>
      <c r="D29" s="665" t="s">
        <v>1485</v>
      </c>
      <c r="E29" s="665" t="s">
        <v>2690</v>
      </c>
      <c r="F29" s="668"/>
      <c r="G29" s="668"/>
      <c r="H29" s="681">
        <v>0</v>
      </c>
      <c r="I29" s="668">
        <v>1</v>
      </c>
      <c r="J29" s="668">
        <v>1501.0199999999998</v>
      </c>
      <c r="K29" s="681">
        <v>1</v>
      </c>
      <c r="L29" s="668">
        <v>1</v>
      </c>
      <c r="M29" s="669">
        <v>1501.0199999999998</v>
      </c>
    </row>
    <row r="30" spans="1:13" ht="14.4" customHeight="1" x14ac:dyDescent="0.3">
      <c r="A30" s="664" t="s">
        <v>533</v>
      </c>
      <c r="B30" s="665" t="s">
        <v>2691</v>
      </c>
      <c r="C30" s="665" t="s">
        <v>1588</v>
      </c>
      <c r="D30" s="665" t="s">
        <v>2692</v>
      </c>
      <c r="E30" s="665" t="s">
        <v>2693</v>
      </c>
      <c r="F30" s="668"/>
      <c r="G30" s="668"/>
      <c r="H30" s="681">
        <v>0</v>
      </c>
      <c r="I30" s="668">
        <v>33</v>
      </c>
      <c r="J30" s="668">
        <v>2311.5995483790102</v>
      </c>
      <c r="K30" s="681">
        <v>1</v>
      </c>
      <c r="L30" s="668">
        <v>33</v>
      </c>
      <c r="M30" s="669">
        <v>2311.5995483790102</v>
      </c>
    </row>
    <row r="31" spans="1:13" ht="14.4" customHeight="1" x14ac:dyDescent="0.3">
      <c r="A31" s="664" t="s">
        <v>533</v>
      </c>
      <c r="B31" s="665" t="s">
        <v>2691</v>
      </c>
      <c r="C31" s="665" t="s">
        <v>1594</v>
      </c>
      <c r="D31" s="665" t="s">
        <v>2692</v>
      </c>
      <c r="E31" s="665" t="s">
        <v>2694</v>
      </c>
      <c r="F31" s="668"/>
      <c r="G31" s="668"/>
      <c r="H31" s="681">
        <v>0</v>
      </c>
      <c r="I31" s="668">
        <v>19</v>
      </c>
      <c r="J31" s="668">
        <v>2665.2200000000003</v>
      </c>
      <c r="K31" s="681">
        <v>1</v>
      </c>
      <c r="L31" s="668">
        <v>19</v>
      </c>
      <c r="M31" s="669">
        <v>2665.2200000000003</v>
      </c>
    </row>
    <row r="32" spans="1:13" ht="14.4" customHeight="1" x14ac:dyDescent="0.3">
      <c r="A32" s="664" t="s">
        <v>533</v>
      </c>
      <c r="B32" s="665" t="s">
        <v>2695</v>
      </c>
      <c r="C32" s="665" t="s">
        <v>1560</v>
      </c>
      <c r="D32" s="665" t="s">
        <v>2696</v>
      </c>
      <c r="E32" s="665" t="s">
        <v>2697</v>
      </c>
      <c r="F32" s="668"/>
      <c r="G32" s="668"/>
      <c r="H32" s="681">
        <v>0</v>
      </c>
      <c r="I32" s="668">
        <v>4</v>
      </c>
      <c r="J32" s="668">
        <v>6136.76</v>
      </c>
      <c r="K32" s="681">
        <v>1</v>
      </c>
      <c r="L32" s="668">
        <v>4</v>
      </c>
      <c r="M32" s="669">
        <v>6136.76</v>
      </c>
    </row>
    <row r="33" spans="1:13" ht="14.4" customHeight="1" x14ac:dyDescent="0.3">
      <c r="A33" s="664" t="s">
        <v>533</v>
      </c>
      <c r="B33" s="665" t="s">
        <v>2698</v>
      </c>
      <c r="C33" s="665" t="s">
        <v>1444</v>
      </c>
      <c r="D33" s="665" t="s">
        <v>1445</v>
      </c>
      <c r="E33" s="665" t="s">
        <v>2699</v>
      </c>
      <c r="F33" s="668"/>
      <c r="G33" s="668"/>
      <c r="H33" s="681">
        <v>0</v>
      </c>
      <c r="I33" s="668">
        <v>2</v>
      </c>
      <c r="J33" s="668">
        <v>90.379590840614526</v>
      </c>
      <c r="K33" s="681">
        <v>1</v>
      </c>
      <c r="L33" s="668">
        <v>2</v>
      </c>
      <c r="M33" s="669">
        <v>90.379590840614526</v>
      </c>
    </row>
    <row r="34" spans="1:13" ht="14.4" customHeight="1" x14ac:dyDescent="0.3">
      <c r="A34" s="664" t="s">
        <v>533</v>
      </c>
      <c r="B34" s="665" t="s">
        <v>2700</v>
      </c>
      <c r="C34" s="665" t="s">
        <v>549</v>
      </c>
      <c r="D34" s="665" t="s">
        <v>550</v>
      </c>
      <c r="E34" s="665" t="s">
        <v>2701</v>
      </c>
      <c r="F34" s="668">
        <v>2</v>
      </c>
      <c r="G34" s="668">
        <v>323.09999999999997</v>
      </c>
      <c r="H34" s="681">
        <v>1</v>
      </c>
      <c r="I34" s="668"/>
      <c r="J34" s="668"/>
      <c r="K34" s="681">
        <v>0</v>
      </c>
      <c r="L34" s="668">
        <v>2</v>
      </c>
      <c r="M34" s="669">
        <v>323.09999999999997</v>
      </c>
    </row>
    <row r="35" spans="1:13" ht="14.4" customHeight="1" x14ac:dyDescent="0.3">
      <c r="A35" s="664" t="s">
        <v>533</v>
      </c>
      <c r="B35" s="665" t="s">
        <v>2702</v>
      </c>
      <c r="C35" s="665" t="s">
        <v>1526</v>
      </c>
      <c r="D35" s="665" t="s">
        <v>2703</v>
      </c>
      <c r="E35" s="665" t="s">
        <v>2704</v>
      </c>
      <c r="F35" s="668"/>
      <c r="G35" s="668"/>
      <c r="H35" s="681">
        <v>0</v>
      </c>
      <c r="I35" s="668">
        <v>2</v>
      </c>
      <c r="J35" s="668">
        <v>158.12000000000006</v>
      </c>
      <c r="K35" s="681">
        <v>1</v>
      </c>
      <c r="L35" s="668">
        <v>2</v>
      </c>
      <c r="M35" s="669">
        <v>158.12000000000006</v>
      </c>
    </row>
    <row r="36" spans="1:13" ht="14.4" customHeight="1" x14ac:dyDescent="0.3">
      <c r="A36" s="664" t="s">
        <v>533</v>
      </c>
      <c r="B36" s="665" t="s">
        <v>2702</v>
      </c>
      <c r="C36" s="665" t="s">
        <v>1451</v>
      </c>
      <c r="D36" s="665" t="s">
        <v>2703</v>
      </c>
      <c r="E36" s="665" t="s">
        <v>2705</v>
      </c>
      <c r="F36" s="668"/>
      <c r="G36" s="668"/>
      <c r="H36" s="681">
        <v>0</v>
      </c>
      <c r="I36" s="668">
        <v>2</v>
      </c>
      <c r="J36" s="668">
        <v>210.80999999999997</v>
      </c>
      <c r="K36" s="681">
        <v>1</v>
      </c>
      <c r="L36" s="668">
        <v>2</v>
      </c>
      <c r="M36" s="669">
        <v>210.80999999999997</v>
      </c>
    </row>
    <row r="37" spans="1:13" ht="14.4" customHeight="1" x14ac:dyDescent="0.3">
      <c r="A37" s="664" t="s">
        <v>533</v>
      </c>
      <c r="B37" s="665" t="s">
        <v>2706</v>
      </c>
      <c r="C37" s="665" t="s">
        <v>1473</v>
      </c>
      <c r="D37" s="665" t="s">
        <v>2707</v>
      </c>
      <c r="E37" s="665" t="s">
        <v>2708</v>
      </c>
      <c r="F37" s="668"/>
      <c r="G37" s="668"/>
      <c r="H37" s="681">
        <v>0</v>
      </c>
      <c r="I37" s="668">
        <v>1</v>
      </c>
      <c r="J37" s="668">
        <v>42.579999999999991</v>
      </c>
      <c r="K37" s="681">
        <v>1</v>
      </c>
      <c r="L37" s="668">
        <v>1</v>
      </c>
      <c r="M37" s="669">
        <v>42.579999999999991</v>
      </c>
    </row>
    <row r="38" spans="1:13" ht="14.4" customHeight="1" x14ac:dyDescent="0.3">
      <c r="A38" s="664" t="s">
        <v>533</v>
      </c>
      <c r="B38" s="665" t="s">
        <v>2709</v>
      </c>
      <c r="C38" s="665" t="s">
        <v>1463</v>
      </c>
      <c r="D38" s="665" t="s">
        <v>1464</v>
      </c>
      <c r="E38" s="665" t="s">
        <v>2710</v>
      </c>
      <c r="F38" s="668"/>
      <c r="G38" s="668"/>
      <c r="H38" s="681">
        <v>0</v>
      </c>
      <c r="I38" s="668">
        <v>4</v>
      </c>
      <c r="J38" s="668">
        <v>183.07983668353637</v>
      </c>
      <c r="K38" s="681">
        <v>1</v>
      </c>
      <c r="L38" s="668">
        <v>4</v>
      </c>
      <c r="M38" s="669">
        <v>183.07983668353637</v>
      </c>
    </row>
    <row r="39" spans="1:13" ht="14.4" customHeight="1" x14ac:dyDescent="0.3">
      <c r="A39" s="664" t="s">
        <v>533</v>
      </c>
      <c r="B39" s="665" t="s">
        <v>2709</v>
      </c>
      <c r="C39" s="665" t="s">
        <v>1466</v>
      </c>
      <c r="D39" s="665" t="s">
        <v>1467</v>
      </c>
      <c r="E39" s="665" t="s">
        <v>2711</v>
      </c>
      <c r="F39" s="668"/>
      <c r="G39" s="668"/>
      <c r="H39" s="681">
        <v>0</v>
      </c>
      <c r="I39" s="668">
        <v>1</v>
      </c>
      <c r="J39" s="668">
        <v>39.480000000000004</v>
      </c>
      <c r="K39" s="681">
        <v>1</v>
      </c>
      <c r="L39" s="668">
        <v>1</v>
      </c>
      <c r="M39" s="669">
        <v>39.480000000000004</v>
      </c>
    </row>
    <row r="40" spans="1:13" ht="14.4" customHeight="1" x14ac:dyDescent="0.3">
      <c r="A40" s="664" t="s">
        <v>533</v>
      </c>
      <c r="B40" s="665" t="s">
        <v>2712</v>
      </c>
      <c r="C40" s="665" t="s">
        <v>1519</v>
      </c>
      <c r="D40" s="665" t="s">
        <v>1520</v>
      </c>
      <c r="E40" s="665" t="s">
        <v>2713</v>
      </c>
      <c r="F40" s="668"/>
      <c r="G40" s="668"/>
      <c r="H40" s="681">
        <v>0</v>
      </c>
      <c r="I40" s="668">
        <v>2</v>
      </c>
      <c r="J40" s="668">
        <v>88.24</v>
      </c>
      <c r="K40" s="681">
        <v>1</v>
      </c>
      <c r="L40" s="668">
        <v>2</v>
      </c>
      <c r="M40" s="669">
        <v>88.24</v>
      </c>
    </row>
    <row r="41" spans="1:13" ht="14.4" customHeight="1" x14ac:dyDescent="0.3">
      <c r="A41" s="664" t="s">
        <v>533</v>
      </c>
      <c r="B41" s="665" t="s">
        <v>2714</v>
      </c>
      <c r="C41" s="665" t="s">
        <v>1556</v>
      </c>
      <c r="D41" s="665" t="s">
        <v>2715</v>
      </c>
      <c r="E41" s="665" t="s">
        <v>2716</v>
      </c>
      <c r="F41" s="668"/>
      <c r="G41" s="668"/>
      <c r="H41" s="681">
        <v>0</v>
      </c>
      <c r="I41" s="668">
        <v>1</v>
      </c>
      <c r="J41" s="668">
        <v>38.29999999999999</v>
      </c>
      <c r="K41" s="681">
        <v>1</v>
      </c>
      <c r="L41" s="668">
        <v>1</v>
      </c>
      <c r="M41" s="669">
        <v>38.29999999999999</v>
      </c>
    </row>
    <row r="42" spans="1:13" ht="14.4" customHeight="1" x14ac:dyDescent="0.3">
      <c r="A42" s="664" t="s">
        <v>533</v>
      </c>
      <c r="B42" s="665" t="s">
        <v>2717</v>
      </c>
      <c r="C42" s="665" t="s">
        <v>1510</v>
      </c>
      <c r="D42" s="665" t="s">
        <v>1511</v>
      </c>
      <c r="E42" s="665" t="s">
        <v>2710</v>
      </c>
      <c r="F42" s="668"/>
      <c r="G42" s="668"/>
      <c r="H42" s="681">
        <v>0</v>
      </c>
      <c r="I42" s="668">
        <v>2</v>
      </c>
      <c r="J42" s="668">
        <v>173.11</v>
      </c>
      <c r="K42" s="681">
        <v>1</v>
      </c>
      <c r="L42" s="668">
        <v>2</v>
      </c>
      <c r="M42" s="669">
        <v>173.11</v>
      </c>
    </row>
    <row r="43" spans="1:13" ht="14.4" customHeight="1" x14ac:dyDescent="0.3">
      <c r="A43" s="664" t="s">
        <v>533</v>
      </c>
      <c r="B43" s="665" t="s">
        <v>2718</v>
      </c>
      <c r="C43" s="665" t="s">
        <v>1448</v>
      </c>
      <c r="D43" s="665" t="s">
        <v>2719</v>
      </c>
      <c r="E43" s="665" t="s">
        <v>2720</v>
      </c>
      <c r="F43" s="668"/>
      <c r="G43" s="668"/>
      <c r="H43" s="681">
        <v>0</v>
      </c>
      <c r="I43" s="668">
        <v>2</v>
      </c>
      <c r="J43" s="668">
        <v>124.27999999999997</v>
      </c>
      <c r="K43" s="681">
        <v>1</v>
      </c>
      <c r="L43" s="668">
        <v>2</v>
      </c>
      <c r="M43" s="669">
        <v>124.27999999999997</v>
      </c>
    </row>
    <row r="44" spans="1:13" ht="14.4" customHeight="1" x14ac:dyDescent="0.3">
      <c r="A44" s="664" t="s">
        <v>533</v>
      </c>
      <c r="B44" s="665" t="s">
        <v>2718</v>
      </c>
      <c r="C44" s="665" t="s">
        <v>1434</v>
      </c>
      <c r="D44" s="665" t="s">
        <v>2719</v>
      </c>
      <c r="E44" s="665" t="s">
        <v>2721</v>
      </c>
      <c r="F44" s="668"/>
      <c r="G44" s="668"/>
      <c r="H44" s="681">
        <v>0</v>
      </c>
      <c r="I44" s="668">
        <v>2</v>
      </c>
      <c r="J44" s="668">
        <v>29.760000000000005</v>
      </c>
      <c r="K44" s="681">
        <v>1</v>
      </c>
      <c r="L44" s="668">
        <v>2</v>
      </c>
      <c r="M44" s="669">
        <v>29.760000000000005</v>
      </c>
    </row>
    <row r="45" spans="1:13" ht="14.4" customHeight="1" x14ac:dyDescent="0.3">
      <c r="A45" s="664" t="s">
        <v>533</v>
      </c>
      <c r="B45" s="665" t="s">
        <v>2722</v>
      </c>
      <c r="C45" s="665" t="s">
        <v>1516</v>
      </c>
      <c r="D45" s="665" t="s">
        <v>2723</v>
      </c>
      <c r="E45" s="665" t="s">
        <v>2724</v>
      </c>
      <c r="F45" s="668"/>
      <c r="G45" s="668"/>
      <c r="H45" s="681">
        <v>0</v>
      </c>
      <c r="I45" s="668">
        <v>2</v>
      </c>
      <c r="J45" s="668">
        <v>365.86</v>
      </c>
      <c r="K45" s="681">
        <v>1</v>
      </c>
      <c r="L45" s="668">
        <v>2</v>
      </c>
      <c r="M45" s="669">
        <v>365.86</v>
      </c>
    </row>
    <row r="46" spans="1:13" ht="14.4" customHeight="1" x14ac:dyDescent="0.3">
      <c r="A46" s="664" t="s">
        <v>533</v>
      </c>
      <c r="B46" s="665" t="s">
        <v>2725</v>
      </c>
      <c r="C46" s="665" t="s">
        <v>568</v>
      </c>
      <c r="D46" s="665" t="s">
        <v>2726</v>
      </c>
      <c r="E46" s="665" t="s">
        <v>2727</v>
      </c>
      <c r="F46" s="668">
        <v>1</v>
      </c>
      <c r="G46" s="668">
        <v>31.830082282764142</v>
      </c>
      <c r="H46" s="681">
        <v>1</v>
      </c>
      <c r="I46" s="668"/>
      <c r="J46" s="668"/>
      <c r="K46" s="681">
        <v>0</v>
      </c>
      <c r="L46" s="668">
        <v>1</v>
      </c>
      <c r="M46" s="669">
        <v>31.830082282764142</v>
      </c>
    </row>
    <row r="47" spans="1:13" ht="14.4" customHeight="1" x14ac:dyDescent="0.3">
      <c r="A47" s="664" t="s">
        <v>533</v>
      </c>
      <c r="B47" s="665" t="s">
        <v>2728</v>
      </c>
      <c r="C47" s="665" t="s">
        <v>1547</v>
      </c>
      <c r="D47" s="665" t="s">
        <v>2729</v>
      </c>
      <c r="E47" s="665" t="s">
        <v>2730</v>
      </c>
      <c r="F47" s="668"/>
      <c r="G47" s="668"/>
      <c r="H47" s="681">
        <v>0</v>
      </c>
      <c r="I47" s="668">
        <v>1</v>
      </c>
      <c r="J47" s="668">
        <v>158.97999999999999</v>
      </c>
      <c r="K47" s="681">
        <v>1</v>
      </c>
      <c r="L47" s="668">
        <v>1</v>
      </c>
      <c r="M47" s="669">
        <v>158.97999999999999</v>
      </c>
    </row>
    <row r="48" spans="1:13" ht="14.4" customHeight="1" x14ac:dyDescent="0.3">
      <c r="A48" s="664" t="s">
        <v>533</v>
      </c>
      <c r="B48" s="665" t="s">
        <v>2728</v>
      </c>
      <c r="C48" s="665" t="s">
        <v>1585</v>
      </c>
      <c r="D48" s="665" t="s">
        <v>2729</v>
      </c>
      <c r="E48" s="665" t="s">
        <v>2731</v>
      </c>
      <c r="F48" s="668"/>
      <c r="G48" s="668"/>
      <c r="H48" s="681">
        <v>0</v>
      </c>
      <c r="I48" s="668">
        <v>1</v>
      </c>
      <c r="J48" s="668">
        <v>213.24</v>
      </c>
      <c r="K48" s="681">
        <v>1</v>
      </c>
      <c r="L48" s="668">
        <v>1</v>
      </c>
      <c r="M48" s="669">
        <v>213.24</v>
      </c>
    </row>
    <row r="49" spans="1:13" ht="14.4" customHeight="1" x14ac:dyDescent="0.3">
      <c r="A49" s="664" t="s">
        <v>533</v>
      </c>
      <c r="B49" s="665" t="s">
        <v>2732</v>
      </c>
      <c r="C49" s="665" t="s">
        <v>1506</v>
      </c>
      <c r="D49" s="665" t="s">
        <v>1507</v>
      </c>
      <c r="E49" s="665" t="s">
        <v>2733</v>
      </c>
      <c r="F49" s="668"/>
      <c r="G49" s="668"/>
      <c r="H49" s="681">
        <v>0</v>
      </c>
      <c r="I49" s="668">
        <v>2</v>
      </c>
      <c r="J49" s="668">
        <v>43.34</v>
      </c>
      <c r="K49" s="681">
        <v>1</v>
      </c>
      <c r="L49" s="668">
        <v>2</v>
      </c>
      <c r="M49" s="669">
        <v>43.34</v>
      </c>
    </row>
    <row r="50" spans="1:13" ht="14.4" customHeight="1" x14ac:dyDescent="0.3">
      <c r="A50" s="664" t="s">
        <v>533</v>
      </c>
      <c r="B50" s="665" t="s">
        <v>2734</v>
      </c>
      <c r="C50" s="665" t="s">
        <v>1533</v>
      </c>
      <c r="D50" s="665" t="s">
        <v>2735</v>
      </c>
      <c r="E50" s="665" t="s">
        <v>2736</v>
      </c>
      <c r="F50" s="668"/>
      <c r="G50" s="668"/>
      <c r="H50" s="681">
        <v>0</v>
      </c>
      <c r="I50" s="668">
        <v>2</v>
      </c>
      <c r="J50" s="668">
        <v>140.12</v>
      </c>
      <c r="K50" s="681">
        <v>1</v>
      </c>
      <c r="L50" s="668">
        <v>2</v>
      </c>
      <c r="M50" s="669">
        <v>140.12</v>
      </c>
    </row>
    <row r="51" spans="1:13" ht="14.4" customHeight="1" x14ac:dyDescent="0.3">
      <c r="A51" s="664" t="s">
        <v>533</v>
      </c>
      <c r="B51" s="665" t="s">
        <v>2737</v>
      </c>
      <c r="C51" s="665" t="s">
        <v>1495</v>
      </c>
      <c r="D51" s="665" t="s">
        <v>2738</v>
      </c>
      <c r="E51" s="665" t="s">
        <v>2711</v>
      </c>
      <c r="F51" s="668"/>
      <c r="G51" s="668"/>
      <c r="H51" s="681">
        <v>0</v>
      </c>
      <c r="I51" s="668">
        <v>6</v>
      </c>
      <c r="J51" s="668">
        <v>264.71999999999991</v>
      </c>
      <c r="K51" s="681">
        <v>1</v>
      </c>
      <c r="L51" s="668">
        <v>6</v>
      </c>
      <c r="M51" s="669">
        <v>264.71999999999991</v>
      </c>
    </row>
    <row r="52" spans="1:13" ht="14.4" customHeight="1" x14ac:dyDescent="0.3">
      <c r="A52" s="664" t="s">
        <v>533</v>
      </c>
      <c r="B52" s="665" t="s">
        <v>2737</v>
      </c>
      <c r="C52" s="665" t="s">
        <v>1498</v>
      </c>
      <c r="D52" s="665" t="s">
        <v>2738</v>
      </c>
      <c r="E52" s="665" t="s">
        <v>2739</v>
      </c>
      <c r="F52" s="668"/>
      <c r="G52" s="668"/>
      <c r="H52" s="681">
        <v>0</v>
      </c>
      <c r="I52" s="668">
        <v>18</v>
      </c>
      <c r="J52" s="668">
        <v>1588.4999999999998</v>
      </c>
      <c r="K52" s="681">
        <v>1</v>
      </c>
      <c r="L52" s="668">
        <v>18</v>
      </c>
      <c r="M52" s="669">
        <v>1588.4999999999998</v>
      </c>
    </row>
    <row r="53" spans="1:13" ht="14.4" customHeight="1" x14ac:dyDescent="0.3">
      <c r="A53" s="664" t="s">
        <v>533</v>
      </c>
      <c r="B53" s="665" t="s">
        <v>2740</v>
      </c>
      <c r="C53" s="665" t="s">
        <v>1550</v>
      </c>
      <c r="D53" s="665" t="s">
        <v>2741</v>
      </c>
      <c r="E53" s="665" t="s">
        <v>2711</v>
      </c>
      <c r="F53" s="668"/>
      <c r="G53" s="668"/>
      <c r="H53" s="681">
        <v>0</v>
      </c>
      <c r="I53" s="668">
        <v>2</v>
      </c>
      <c r="J53" s="668">
        <v>145.76000000000005</v>
      </c>
      <c r="K53" s="681">
        <v>1</v>
      </c>
      <c r="L53" s="668">
        <v>2</v>
      </c>
      <c r="M53" s="669">
        <v>145.76000000000005</v>
      </c>
    </row>
    <row r="54" spans="1:13" ht="14.4" customHeight="1" x14ac:dyDescent="0.3">
      <c r="A54" s="664" t="s">
        <v>533</v>
      </c>
      <c r="B54" s="665" t="s">
        <v>2740</v>
      </c>
      <c r="C54" s="665" t="s">
        <v>1513</v>
      </c>
      <c r="D54" s="665" t="s">
        <v>2741</v>
      </c>
      <c r="E54" s="665" t="s">
        <v>2739</v>
      </c>
      <c r="F54" s="668"/>
      <c r="G54" s="668"/>
      <c r="H54" s="681">
        <v>0</v>
      </c>
      <c r="I54" s="668">
        <v>5</v>
      </c>
      <c r="J54" s="668">
        <v>584.04730245739495</v>
      </c>
      <c r="K54" s="681">
        <v>1</v>
      </c>
      <c r="L54" s="668">
        <v>5</v>
      </c>
      <c r="M54" s="669">
        <v>584.04730245739495</v>
      </c>
    </row>
    <row r="55" spans="1:13" ht="14.4" customHeight="1" x14ac:dyDescent="0.3">
      <c r="A55" s="664" t="s">
        <v>533</v>
      </c>
      <c r="B55" s="665" t="s">
        <v>2742</v>
      </c>
      <c r="C55" s="665" t="s">
        <v>1618</v>
      </c>
      <c r="D55" s="665" t="s">
        <v>2743</v>
      </c>
      <c r="E55" s="665" t="s">
        <v>2744</v>
      </c>
      <c r="F55" s="668"/>
      <c r="G55" s="668"/>
      <c r="H55" s="681">
        <v>0</v>
      </c>
      <c r="I55" s="668">
        <v>3</v>
      </c>
      <c r="J55" s="668">
        <v>1190.8199999999997</v>
      </c>
      <c r="K55" s="681">
        <v>1</v>
      </c>
      <c r="L55" s="668">
        <v>3</v>
      </c>
      <c r="M55" s="669">
        <v>1190.8199999999997</v>
      </c>
    </row>
    <row r="56" spans="1:13" ht="14.4" customHeight="1" x14ac:dyDescent="0.3">
      <c r="A56" s="664" t="s">
        <v>533</v>
      </c>
      <c r="B56" s="665" t="s">
        <v>2745</v>
      </c>
      <c r="C56" s="665" t="s">
        <v>1567</v>
      </c>
      <c r="D56" s="665" t="s">
        <v>1439</v>
      </c>
      <c r="E56" s="665" t="s">
        <v>2746</v>
      </c>
      <c r="F56" s="668"/>
      <c r="G56" s="668"/>
      <c r="H56" s="681">
        <v>0</v>
      </c>
      <c r="I56" s="668">
        <v>9</v>
      </c>
      <c r="J56" s="668">
        <v>1230.1300000000006</v>
      </c>
      <c r="K56" s="681">
        <v>1</v>
      </c>
      <c r="L56" s="668">
        <v>9</v>
      </c>
      <c r="M56" s="669">
        <v>1230.1300000000006</v>
      </c>
    </row>
    <row r="57" spans="1:13" ht="14.4" customHeight="1" x14ac:dyDescent="0.3">
      <c r="A57" s="664" t="s">
        <v>533</v>
      </c>
      <c r="B57" s="665" t="s">
        <v>2745</v>
      </c>
      <c r="C57" s="665" t="s">
        <v>1438</v>
      </c>
      <c r="D57" s="665" t="s">
        <v>1439</v>
      </c>
      <c r="E57" s="665" t="s">
        <v>2747</v>
      </c>
      <c r="F57" s="668"/>
      <c r="G57" s="668"/>
      <c r="H57" s="681">
        <v>0</v>
      </c>
      <c r="I57" s="668">
        <v>10</v>
      </c>
      <c r="J57" s="668">
        <v>347.5</v>
      </c>
      <c r="K57" s="681">
        <v>1</v>
      </c>
      <c r="L57" s="668">
        <v>10</v>
      </c>
      <c r="M57" s="669">
        <v>347.5</v>
      </c>
    </row>
    <row r="58" spans="1:13" ht="14.4" customHeight="1" x14ac:dyDescent="0.3">
      <c r="A58" s="664" t="s">
        <v>533</v>
      </c>
      <c r="B58" s="665" t="s">
        <v>2748</v>
      </c>
      <c r="C58" s="665" t="s">
        <v>1591</v>
      </c>
      <c r="D58" s="665" t="s">
        <v>1592</v>
      </c>
      <c r="E58" s="665" t="s">
        <v>2749</v>
      </c>
      <c r="F58" s="668"/>
      <c r="G58" s="668"/>
      <c r="H58" s="681">
        <v>0</v>
      </c>
      <c r="I58" s="668">
        <v>1</v>
      </c>
      <c r="J58" s="668">
        <v>49.719999999999992</v>
      </c>
      <c r="K58" s="681">
        <v>1</v>
      </c>
      <c r="L58" s="668">
        <v>1</v>
      </c>
      <c r="M58" s="669">
        <v>49.719999999999992</v>
      </c>
    </row>
    <row r="59" spans="1:13" ht="14.4" customHeight="1" x14ac:dyDescent="0.3">
      <c r="A59" s="664" t="s">
        <v>533</v>
      </c>
      <c r="B59" s="665" t="s">
        <v>2748</v>
      </c>
      <c r="C59" s="665" t="s">
        <v>1537</v>
      </c>
      <c r="D59" s="665" t="s">
        <v>2750</v>
      </c>
      <c r="E59" s="665" t="s">
        <v>2751</v>
      </c>
      <c r="F59" s="668"/>
      <c r="G59" s="668"/>
      <c r="H59" s="681">
        <v>0</v>
      </c>
      <c r="I59" s="668">
        <v>2</v>
      </c>
      <c r="J59" s="668">
        <v>123.06008711579194</v>
      </c>
      <c r="K59" s="681">
        <v>1</v>
      </c>
      <c r="L59" s="668">
        <v>2</v>
      </c>
      <c r="M59" s="669">
        <v>123.06008711579194</v>
      </c>
    </row>
    <row r="60" spans="1:13" ht="14.4" customHeight="1" x14ac:dyDescent="0.3">
      <c r="A60" s="664" t="s">
        <v>533</v>
      </c>
      <c r="B60" s="665" t="s">
        <v>2752</v>
      </c>
      <c r="C60" s="665" t="s">
        <v>1735</v>
      </c>
      <c r="D60" s="665" t="s">
        <v>2753</v>
      </c>
      <c r="E60" s="665" t="s">
        <v>2754</v>
      </c>
      <c r="F60" s="668"/>
      <c r="G60" s="668"/>
      <c r="H60" s="681">
        <v>0</v>
      </c>
      <c r="I60" s="668">
        <v>1.4999999999999996</v>
      </c>
      <c r="J60" s="668">
        <v>18314.504999999997</v>
      </c>
      <c r="K60" s="681">
        <v>1</v>
      </c>
      <c r="L60" s="668">
        <v>1.4999999999999996</v>
      </c>
      <c r="M60" s="669">
        <v>18314.504999999997</v>
      </c>
    </row>
    <row r="61" spans="1:13" ht="14.4" customHeight="1" x14ac:dyDescent="0.3">
      <c r="A61" s="664" t="s">
        <v>533</v>
      </c>
      <c r="B61" s="665" t="s">
        <v>2755</v>
      </c>
      <c r="C61" s="665" t="s">
        <v>1637</v>
      </c>
      <c r="D61" s="665" t="s">
        <v>1638</v>
      </c>
      <c r="E61" s="665" t="s">
        <v>2756</v>
      </c>
      <c r="F61" s="668">
        <v>2</v>
      </c>
      <c r="G61" s="668">
        <v>70.179999999999993</v>
      </c>
      <c r="H61" s="681">
        <v>1</v>
      </c>
      <c r="I61" s="668"/>
      <c r="J61" s="668"/>
      <c r="K61" s="681">
        <v>0</v>
      </c>
      <c r="L61" s="668">
        <v>2</v>
      </c>
      <c r="M61" s="669">
        <v>70.179999999999993</v>
      </c>
    </row>
    <row r="62" spans="1:13" ht="14.4" customHeight="1" x14ac:dyDescent="0.3">
      <c r="A62" s="664" t="s">
        <v>533</v>
      </c>
      <c r="B62" s="665" t="s">
        <v>2755</v>
      </c>
      <c r="C62" s="665" t="s">
        <v>1716</v>
      </c>
      <c r="D62" s="665" t="s">
        <v>2425</v>
      </c>
      <c r="E62" s="665" t="s">
        <v>2756</v>
      </c>
      <c r="F62" s="668"/>
      <c r="G62" s="668"/>
      <c r="H62" s="681">
        <v>0</v>
      </c>
      <c r="I62" s="668">
        <v>21</v>
      </c>
      <c r="J62" s="668">
        <v>2429.6898370478693</v>
      </c>
      <c r="K62" s="681">
        <v>1</v>
      </c>
      <c r="L62" s="668">
        <v>21</v>
      </c>
      <c r="M62" s="669">
        <v>2429.6898370478693</v>
      </c>
    </row>
    <row r="63" spans="1:13" ht="14.4" customHeight="1" x14ac:dyDescent="0.3">
      <c r="A63" s="664" t="s">
        <v>533</v>
      </c>
      <c r="B63" s="665" t="s">
        <v>2755</v>
      </c>
      <c r="C63" s="665" t="s">
        <v>1656</v>
      </c>
      <c r="D63" s="665" t="s">
        <v>2757</v>
      </c>
      <c r="E63" s="665" t="s">
        <v>2758</v>
      </c>
      <c r="F63" s="668"/>
      <c r="G63" s="668"/>
      <c r="H63" s="681">
        <v>0</v>
      </c>
      <c r="I63" s="668">
        <v>26.799999999999997</v>
      </c>
      <c r="J63" s="668">
        <v>2834.5839999999998</v>
      </c>
      <c r="K63" s="681">
        <v>1</v>
      </c>
      <c r="L63" s="668">
        <v>26.799999999999997</v>
      </c>
      <c r="M63" s="669">
        <v>2834.5839999999998</v>
      </c>
    </row>
    <row r="64" spans="1:13" ht="14.4" customHeight="1" x14ac:dyDescent="0.3">
      <c r="A64" s="664" t="s">
        <v>533</v>
      </c>
      <c r="B64" s="665" t="s">
        <v>2755</v>
      </c>
      <c r="C64" s="665" t="s">
        <v>1680</v>
      </c>
      <c r="D64" s="665" t="s">
        <v>1681</v>
      </c>
      <c r="E64" s="665" t="s">
        <v>2759</v>
      </c>
      <c r="F64" s="668"/>
      <c r="G64" s="668"/>
      <c r="H64" s="681">
        <v>0</v>
      </c>
      <c r="I64" s="668">
        <v>2</v>
      </c>
      <c r="J64" s="668">
        <v>168.54</v>
      </c>
      <c r="K64" s="681">
        <v>1</v>
      </c>
      <c r="L64" s="668">
        <v>2</v>
      </c>
      <c r="M64" s="669">
        <v>168.54</v>
      </c>
    </row>
    <row r="65" spans="1:13" ht="14.4" customHeight="1" x14ac:dyDescent="0.3">
      <c r="A65" s="664" t="s">
        <v>533</v>
      </c>
      <c r="B65" s="665" t="s">
        <v>2755</v>
      </c>
      <c r="C65" s="665" t="s">
        <v>1728</v>
      </c>
      <c r="D65" s="665" t="s">
        <v>2760</v>
      </c>
      <c r="E65" s="665" t="s">
        <v>2761</v>
      </c>
      <c r="F65" s="668"/>
      <c r="G65" s="668"/>
      <c r="H65" s="681">
        <v>0</v>
      </c>
      <c r="I65" s="668">
        <v>7</v>
      </c>
      <c r="J65" s="668">
        <v>676.83</v>
      </c>
      <c r="K65" s="681">
        <v>1</v>
      </c>
      <c r="L65" s="668">
        <v>7</v>
      </c>
      <c r="M65" s="669">
        <v>676.83</v>
      </c>
    </row>
    <row r="66" spans="1:13" ht="14.4" customHeight="1" x14ac:dyDescent="0.3">
      <c r="A66" s="664" t="s">
        <v>533</v>
      </c>
      <c r="B66" s="665" t="s">
        <v>2755</v>
      </c>
      <c r="C66" s="665" t="s">
        <v>1720</v>
      </c>
      <c r="D66" s="665" t="s">
        <v>2762</v>
      </c>
      <c r="E66" s="665" t="s">
        <v>2763</v>
      </c>
      <c r="F66" s="668"/>
      <c r="G66" s="668"/>
      <c r="H66" s="681">
        <v>0</v>
      </c>
      <c r="I66" s="668">
        <v>31</v>
      </c>
      <c r="J66" s="668">
        <v>3473.7988824096337</v>
      </c>
      <c r="K66" s="681">
        <v>1</v>
      </c>
      <c r="L66" s="668">
        <v>31</v>
      </c>
      <c r="M66" s="669">
        <v>3473.7988824096337</v>
      </c>
    </row>
    <row r="67" spans="1:13" ht="14.4" customHeight="1" x14ac:dyDescent="0.3">
      <c r="A67" s="664" t="s">
        <v>533</v>
      </c>
      <c r="B67" s="665" t="s">
        <v>2764</v>
      </c>
      <c r="C67" s="665" t="s">
        <v>1690</v>
      </c>
      <c r="D67" s="665" t="s">
        <v>2765</v>
      </c>
      <c r="E67" s="665" t="s">
        <v>2766</v>
      </c>
      <c r="F67" s="668">
        <v>13.7</v>
      </c>
      <c r="G67" s="668">
        <v>2455.6650000000004</v>
      </c>
      <c r="H67" s="681">
        <v>1</v>
      </c>
      <c r="I67" s="668"/>
      <c r="J67" s="668"/>
      <c r="K67" s="681">
        <v>0</v>
      </c>
      <c r="L67" s="668">
        <v>13.7</v>
      </c>
      <c r="M67" s="669">
        <v>2455.6650000000004</v>
      </c>
    </row>
    <row r="68" spans="1:13" ht="14.4" customHeight="1" x14ac:dyDescent="0.3">
      <c r="A68" s="664" t="s">
        <v>533</v>
      </c>
      <c r="B68" s="665" t="s">
        <v>2764</v>
      </c>
      <c r="C68" s="665" t="s">
        <v>1709</v>
      </c>
      <c r="D68" s="665" t="s">
        <v>1710</v>
      </c>
      <c r="E68" s="665" t="s">
        <v>2767</v>
      </c>
      <c r="F68" s="668">
        <v>2.6</v>
      </c>
      <c r="G68" s="668">
        <v>686.4</v>
      </c>
      <c r="H68" s="681">
        <v>1</v>
      </c>
      <c r="I68" s="668"/>
      <c r="J68" s="668"/>
      <c r="K68" s="681">
        <v>0</v>
      </c>
      <c r="L68" s="668">
        <v>2.6</v>
      </c>
      <c r="M68" s="669">
        <v>686.4</v>
      </c>
    </row>
    <row r="69" spans="1:13" ht="14.4" customHeight="1" x14ac:dyDescent="0.3">
      <c r="A69" s="664" t="s">
        <v>533</v>
      </c>
      <c r="B69" s="665" t="s">
        <v>2768</v>
      </c>
      <c r="C69" s="665" t="s">
        <v>1684</v>
      </c>
      <c r="D69" s="665" t="s">
        <v>2769</v>
      </c>
      <c r="E69" s="665" t="s">
        <v>2770</v>
      </c>
      <c r="F69" s="668">
        <v>20</v>
      </c>
      <c r="G69" s="668">
        <v>2494.2799999999997</v>
      </c>
      <c r="H69" s="681">
        <v>1</v>
      </c>
      <c r="I69" s="668"/>
      <c r="J69" s="668"/>
      <c r="K69" s="681">
        <v>0</v>
      </c>
      <c r="L69" s="668">
        <v>20</v>
      </c>
      <c r="M69" s="669">
        <v>2494.2799999999997</v>
      </c>
    </row>
    <row r="70" spans="1:13" ht="14.4" customHeight="1" x14ac:dyDescent="0.3">
      <c r="A70" s="664" t="s">
        <v>533</v>
      </c>
      <c r="B70" s="665" t="s">
        <v>2771</v>
      </c>
      <c r="C70" s="665" t="s">
        <v>1744</v>
      </c>
      <c r="D70" s="665" t="s">
        <v>2772</v>
      </c>
      <c r="E70" s="665" t="s">
        <v>2766</v>
      </c>
      <c r="F70" s="668"/>
      <c r="G70" s="668"/>
      <c r="H70" s="681">
        <v>0</v>
      </c>
      <c r="I70" s="668">
        <v>1.3</v>
      </c>
      <c r="J70" s="668">
        <v>1219.79</v>
      </c>
      <c r="K70" s="681">
        <v>1</v>
      </c>
      <c r="L70" s="668">
        <v>1.3</v>
      </c>
      <c r="M70" s="669">
        <v>1219.79</v>
      </c>
    </row>
    <row r="71" spans="1:13" ht="14.4" customHeight="1" x14ac:dyDescent="0.3">
      <c r="A71" s="664" t="s">
        <v>533</v>
      </c>
      <c r="B71" s="665" t="s">
        <v>2773</v>
      </c>
      <c r="C71" s="665" t="s">
        <v>1731</v>
      </c>
      <c r="D71" s="665" t="s">
        <v>2774</v>
      </c>
      <c r="E71" s="665" t="s">
        <v>2775</v>
      </c>
      <c r="F71" s="668"/>
      <c r="G71" s="668"/>
      <c r="H71" s="681">
        <v>0</v>
      </c>
      <c r="I71" s="668">
        <v>6</v>
      </c>
      <c r="J71" s="668">
        <v>252.12000000000006</v>
      </c>
      <c r="K71" s="681">
        <v>1</v>
      </c>
      <c r="L71" s="668">
        <v>6</v>
      </c>
      <c r="M71" s="669">
        <v>252.12000000000006</v>
      </c>
    </row>
    <row r="72" spans="1:13" ht="14.4" customHeight="1" x14ac:dyDescent="0.3">
      <c r="A72" s="664" t="s">
        <v>533</v>
      </c>
      <c r="B72" s="665" t="s">
        <v>2776</v>
      </c>
      <c r="C72" s="665" t="s">
        <v>1703</v>
      </c>
      <c r="D72" s="665" t="s">
        <v>2777</v>
      </c>
      <c r="E72" s="665" t="s">
        <v>2778</v>
      </c>
      <c r="F72" s="668"/>
      <c r="G72" s="668"/>
      <c r="H72" s="681">
        <v>0</v>
      </c>
      <c r="I72" s="668">
        <v>2.5999999999999996</v>
      </c>
      <c r="J72" s="668">
        <v>686.40000000000009</v>
      </c>
      <c r="K72" s="681">
        <v>1</v>
      </c>
      <c r="L72" s="668">
        <v>2.5999999999999996</v>
      </c>
      <c r="M72" s="669">
        <v>686.40000000000009</v>
      </c>
    </row>
    <row r="73" spans="1:13" ht="14.4" customHeight="1" x14ac:dyDescent="0.3">
      <c r="A73" s="664" t="s">
        <v>533</v>
      </c>
      <c r="B73" s="665" t="s">
        <v>2779</v>
      </c>
      <c r="C73" s="665" t="s">
        <v>1664</v>
      </c>
      <c r="D73" s="665" t="s">
        <v>2780</v>
      </c>
      <c r="E73" s="665" t="s">
        <v>2781</v>
      </c>
      <c r="F73" s="668">
        <v>0.5</v>
      </c>
      <c r="G73" s="668">
        <v>337.15530000000001</v>
      </c>
      <c r="H73" s="681">
        <v>1</v>
      </c>
      <c r="I73" s="668"/>
      <c r="J73" s="668"/>
      <c r="K73" s="681">
        <v>0</v>
      </c>
      <c r="L73" s="668">
        <v>0.5</v>
      </c>
      <c r="M73" s="669">
        <v>337.15530000000001</v>
      </c>
    </row>
    <row r="74" spans="1:13" ht="14.4" customHeight="1" x14ac:dyDescent="0.3">
      <c r="A74" s="664" t="s">
        <v>533</v>
      </c>
      <c r="B74" s="665" t="s">
        <v>2782</v>
      </c>
      <c r="C74" s="665" t="s">
        <v>1724</v>
      </c>
      <c r="D74" s="665" t="s">
        <v>2783</v>
      </c>
      <c r="E74" s="665" t="s">
        <v>2784</v>
      </c>
      <c r="F74" s="668"/>
      <c r="G74" s="668"/>
      <c r="H74" s="681">
        <v>0</v>
      </c>
      <c r="I74" s="668">
        <v>1.7999999999999998</v>
      </c>
      <c r="J74" s="668">
        <v>584.23799999999994</v>
      </c>
      <c r="K74" s="681">
        <v>1</v>
      </c>
      <c r="L74" s="668">
        <v>1.7999999999999998</v>
      </c>
      <c r="M74" s="669">
        <v>584.23799999999994</v>
      </c>
    </row>
    <row r="75" spans="1:13" ht="14.4" customHeight="1" x14ac:dyDescent="0.3">
      <c r="A75" s="664" t="s">
        <v>533</v>
      </c>
      <c r="B75" s="665" t="s">
        <v>2785</v>
      </c>
      <c r="C75" s="665" t="s">
        <v>1738</v>
      </c>
      <c r="D75" s="665" t="s">
        <v>2786</v>
      </c>
      <c r="E75" s="665" t="s">
        <v>2787</v>
      </c>
      <c r="F75" s="668"/>
      <c r="G75" s="668"/>
      <c r="H75" s="681">
        <v>0</v>
      </c>
      <c r="I75" s="668">
        <v>5</v>
      </c>
      <c r="J75" s="668">
        <v>173.29999999999998</v>
      </c>
      <c r="K75" s="681">
        <v>1</v>
      </c>
      <c r="L75" s="668">
        <v>5</v>
      </c>
      <c r="M75" s="669">
        <v>173.29999999999998</v>
      </c>
    </row>
    <row r="76" spans="1:13" ht="14.4" customHeight="1" x14ac:dyDescent="0.3">
      <c r="A76" s="664" t="s">
        <v>533</v>
      </c>
      <c r="B76" s="665" t="s">
        <v>2785</v>
      </c>
      <c r="C76" s="665" t="s">
        <v>1741</v>
      </c>
      <c r="D76" s="665" t="s">
        <v>2786</v>
      </c>
      <c r="E76" s="665" t="s">
        <v>2788</v>
      </c>
      <c r="F76" s="668"/>
      <c r="G76" s="668"/>
      <c r="H76" s="681">
        <v>0</v>
      </c>
      <c r="I76" s="668">
        <v>30</v>
      </c>
      <c r="J76" s="668">
        <v>1656.3</v>
      </c>
      <c r="K76" s="681">
        <v>1</v>
      </c>
      <c r="L76" s="668">
        <v>30</v>
      </c>
      <c r="M76" s="669">
        <v>1656.3</v>
      </c>
    </row>
    <row r="77" spans="1:13" ht="14.4" customHeight="1" x14ac:dyDescent="0.3">
      <c r="A77" s="664" t="s">
        <v>533</v>
      </c>
      <c r="B77" s="665" t="s">
        <v>2789</v>
      </c>
      <c r="C77" s="665" t="s">
        <v>1751</v>
      </c>
      <c r="D77" s="665" t="s">
        <v>2790</v>
      </c>
      <c r="E77" s="665" t="s">
        <v>2791</v>
      </c>
      <c r="F77" s="668"/>
      <c r="G77" s="668"/>
      <c r="H77" s="681">
        <v>0</v>
      </c>
      <c r="I77" s="668">
        <v>0.7</v>
      </c>
      <c r="J77" s="668">
        <v>111.64999999999999</v>
      </c>
      <c r="K77" s="681">
        <v>1</v>
      </c>
      <c r="L77" s="668">
        <v>0.7</v>
      </c>
      <c r="M77" s="669">
        <v>111.64999999999999</v>
      </c>
    </row>
    <row r="78" spans="1:13" ht="14.4" customHeight="1" x14ac:dyDescent="0.3">
      <c r="A78" s="664" t="s">
        <v>533</v>
      </c>
      <c r="B78" s="665" t="s">
        <v>2792</v>
      </c>
      <c r="C78" s="665" t="s">
        <v>1523</v>
      </c>
      <c r="D78" s="665" t="s">
        <v>578</v>
      </c>
      <c r="E78" s="665" t="s">
        <v>2793</v>
      </c>
      <c r="F78" s="668"/>
      <c r="G78" s="668"/>
      <c r="H78" s="681">
        <v>0</v>
      </c>
      <c r="I78" s="668">
        <v>7</v>
      </c>
      <c r="J78" s="668">
        <v>411.18044154950053</v>
      </c>
      <c r="K78" s="681">
        <v>1</v>
      </c>
      <c r="L78" s="668">
        <v>7</v>
      </c>
      <c r="M78" s="669">
        <v>411.18044154950053</v>
      </c>
    </row>
    <row r="79" spans="1:13" ht="14.4" customHeight="1" x14ac:dyDescent="0.3">
      <c r="A79" s="664" t="s">
        <v>533</v>
      </c>
      <c r="B79" s="665" t="s">
        <v>2792</v>
      </c>
      <c r="C79" s="665" t="s">
        <v>1442</v>
      </c>
      <c r="D79" s="665" t="s">
        <v>578</v>
      </c>
      <c r="E79" s="665" t="s">
        <v>2794</v>
      </c>
      <c r="F79" s="668"/>
      <c r="G79" s="668"/>
      <c r="H79" s="681">
        <v>0</v>
      </c>
      <c r="I79" s="668">
        <v>3</v>
      </c>
      <c r="J79" s="668">
        <v>315.18035159465882</v>
      </c>
      <c r="K79" s="681">
        <v>1</v>
      </c>
      <c r="L79" s="668">
        <v>3</v>
      </c>
      <c r="M79" s="669">
        <v>315.18035159465882</v>
      </c>
    </row>
    <row r="80" spans="1:13" ht="14.4" customHeight="1" x14ac:dyDescent="0.3">
      <c r="A80" s="664" t="s">
        <v>533</v>
      </c>
      <c r="B80" s="665" t="s">
        <v>2792</v>
      </c>
      <c r="C80" s="665" t="s">
        <v>577</v>
      </c>
      <c r="D80" s="665" t="s">
        <v>578</v>
      </c>
      <c r="E80" s="665" t="s">
        <v>2794</v>
      </c>
      <c r="F80" s="668">
        <v>2</v>
      </c>
      <c r="G80" s="668">
        <v>206.64</v>
      </c>
      <c r="H80" s="681">
        <v>1</v>
      </c>
      <c r="I80" s="668"/>
      <c r="J80" s="668"/>
      <c r="K80" s="681">
        <v>0</v>
      </c>
      <c r="L80" s="668">
        <v>2</v>
      </c>
      <c r="M80" s="669">
        <v>206.64</v>
      </c>
    </row>
    <row r="81" spans="1:13" ht="14.4" customHeight="1" x14ac:dyDescent="0.3">
      <c r="A81" s="664" t="s">
        <v>533</v>
      </c>
      <c r="B81" s="665" t="s">
        <v>2795</v>
      </c>
      <c r="C81" s="665" t="s">
        <v>733</v>
      </c>
      <c r="D81" s="665" t="s">
        <v>734</v>
      </c>
      <c r="E81" s="665" t="s">
        <v>2796</v>
      </c>
      <c r="F81" s="668"/>
      <c r="G81" s="668"/>
      <c r="H81" s="681">
        <v>0</v>
      </c>
      <c r="I81" s="668">
        <v>4</v>
      </c>
      <c r="J81" s="668">
        <v>129.04</v>
      </c>
      <c r="K81" s="681">
        <v>1</v>
      </c>
      <c r="L81" s="668">
        <v>4</v>
      </c>
      <c r="M81" s="669">
        <v>129.04</v>
      </c>
    </row>
    <row r="82" spans="1:13" ht="14.4" customHeight="1" x14ac:dyDescent="0.3">
      <c r="A82" s="664" t="s">
        <v>533</v>
      </c>
      <c r="B82" s="665" t="s">
        <v>2795</v>
      </c>
      <c r="C82" s="665" t="s">
        <v>737</v>
      </c>
      <c r="D82" s="665" t="s">
        <v>738</v>
      </c>
      <c r="E82" s="665" t="s">
        <v>2797</v>
      </c>
      <c r="F82" s="668"/>
      <c r="G82" s="668"/>
      <c r="H82" s="681">
        <v>0</v>
      </c>
      <c r="I82" s="668">
        <v>4</v>
      </c>
      <c r="J82" s="668">
        <v>120.00000000000006</v>
      </c>
      <c r="K82" s="681">
        <v>1</v>
      </c>
      <c r="L82" s="668">
        <v>4</v>
      </c>
      <c r="M82" s="669">
        <v>120.00000000000006</v>
      </c>
    </row>
    <row r="83" spans="1:13" ht="14.4" customHeight="1" x14ac:dyDescent="0.3">
      <c r="A83" s="664" t="s">
        <v>533</v>
      </c>
      <c r="B83" s="665" t="s">
        <v>2798</v>
      </c>
      <c r="C83" s="665" t="s">
        <v>564</v>
      </c>
      <c r="D83" s="665" t="s">
        <v>2799</v>
      </c>
      <c r="E83" s="665" t="s">
        <v>2800</v>
      </c>
      <c r="F83" s="668">
        <v>2</v>
      </c>
      <c r="G83" s="668">
        <v>234.32</v>
      </c>
      <c r="H83" s="681">
        <v>1</v>
      </c>
      <c r="I83" s="668"/>
      <c r="J83" s="668"/>
      <c r="K83" s="681">
        <v>0</v>
      </c>
      <c r="L83" s="668">
        <v>2</v>
      </c>
      <c r="M83" s="669">
        <v>234.32</v>
      </c>
    </row>
    <row r="84" spans="1:13" ht="14.4" customHeight="1" x14ac:dyDescent="0.3">
      <c r="A84" s="664" t="s">
        <v>533</v>
      </c>
      <c r="B84" s="665" t="s">
        <v>2801</v>
      </c>
      <c r="C84" s="665" t="s">
        <v>1615</v>
      </c>
      <c r="D84" s="665" t="s">
        <v>2802</v>
      </c>
      <c r="E84" s="665" t="s">
        <v>2803</v>
      </c>
      <c r="F84" s="668"/>
      <c r="G84" s="668"/>
      <c r="H84" s="681">
        <v>0</v>
      </c>
      <c r="I84" s="668">
        <v>1</v>
      </c>
      <c r="J84" s="668">
        <v>19.829999999999998</v>
      </c>
      <c r="K84" s="681">
        <v>1</v>
      </c>
      <c r="L84" s="668">
        <v>1</v>
      </c>
      <c r="M84" s="669">
        <v>19.829999999999998</v>
      </c>
    </row>
    <row r="85" spans="1:13" ht="14.4" customHeight="1" x14ac:dyDescent="0.3">
      <c r="A85" s="664" t="s">
        <v>533</v>
      </c>
      <c r="B85" s="665" t="s">
        <v>2804</v>
      </c>
      <c r="C85" s="665" t="s">
        <v>1491</v>
      </c>
      <c r="D85" s="665" t="s">
        <v>2805</v>
      </c>
      <c r="E85" s="665" t="s">
        <v>2806</v>
      </c>
      <c r="F85" s="668"/>
      <c r="G85" s="668"/>
      <c r="H85" s="681">
        <v>0</v>
      </c>
      <c r="I85" s="668">
        <v>1</v>
      </c>
      <c r="J85" s="668">
        <v>322.48999999999995</v>
      </c>
      <c r="K85" s="681">
        <v>1</v>
      </c>
      <c r="L85" s="668">
        <v>1</v>
      </c>
      <c r="M85" s="669">
        <v>322.48999999999995</v>
      </c>
    </row>
    <row r="86" spans="1:13" ht="14.4" customHeight="1" x14ac:dyDescent="0.3">
      <c r="A86" s="664" t="s">
        <v>533</v>
      </c>
      <c r="B86" s="665" t="s">
        <v>2807</v>
      </c>
      <c r="C86" s="665" t="s">
        <v>1573</v>
      </c>
      <c r="D86" s="665" t="s">
        <v>1574</v>
      </c>
      <c r="E86" s="665" t="s">
        <v>2808</v>
      </c>
      <c r="F86" s="668"/>
      <c r="G86" s="668"/>
      <c r="H86" s="681">
        <v>0</v>
      </c>
      <c r="I86" s="668">
        <v>1</v>
      </c>
      <c r="J86" s="668">
        <v>61.660000000000032</v>
      </c>
      <c r="K86" s="681">
        <v>1</v>
      </c>
      <c r="L86" s="668">
        <v>1</v>
      </c>
      <c r="M86" s="669">
        <v>61.660000000000032</v>
      </c>
    </row>
    <row r="87" spans="1:13" ht="14.4" customHeight="1" x14ac:dyDescent="0.3">
      <c r="A87" s="664" t="s">
        <v>533</v>
      </c>
      <c r="B87" s="665" t="s">
        <v>2809</v>
      </c>
      <c r="C87" s="665" t="s">
        <v>1577</v>
      </c>
      <c r="D87" s="665" t="s">
        <v>2810</v>
      </c>
      <c r="E87" s="665" t="s">
        <v>2811</v>
      </c>
      <c r="F87" s="668"/>
      <c r="G87" s="668"/>
      <c r="H87" s="681">
        <v>0</v>
      </c>
      <c r="I87" s="668">
        <v>1</v>
      </c>
      <c r="J87" s="668">
        <v>92.17000000000003</v>
      </c>
      <c r="K87" s="681">
        <v>1</v>
      </c>
      <c r="L87" s="668">
        <v>1</v>
      </c>
      <c r="M87" s="669">
        <v>92.17000000000003</v>
      </c>
    </row>
    <row r="88" spans="1:13" ht="14.4" customHeight="1" x14ac:dyDescent="0.3">
      <c r="A88" s="664" t="s">
        <v>533</v>
      </c>
      <c r="B88" s="665" t="s">
        <v>2812</v>
      </c>
      <c r="C88" s="665" t="s">
        <v>1553</v>
      </c>
      <c r="D88" s="665" t="s">
        <v>2813</v>
      </c>
      <c r="E88" s="665" t="s">
        <v>2711</v>
      </c>
      <c r="F88" s="668"/>
      <c r="G88" s="668"/>
      <c r="H88" s="681">
        <v>0</v>
      </c>
      <c r="I88" s="668">
        <v>1</v>
      </c>
      <c r="J88" s="668">
        <v>71.17</v>
      </c>
      <c r="K88" s="681">
        <v>1</v>
      </c>
      <c r="L88" s="668">
        <v>1</v>
      </c>
      <c r="M88" s="669">
        <v>71.17</v>
      </c>
    </row>
    <row r="89" spans="1:13" ht="14.4" customHeight="1" x14ac:dyDescent="0.3">
      <c r="A89" s="664" t="s">
        <v>533</v>
      </c>
      <c r="B89" s="665" t="s">
        <v>2814</v>
      </c>
      <c r="C89" s="665" t="s">
        <v>1581</v>
      </c>
      <c r="D89" s="665" t="s">
        <v>2815</v>
      </c>
      <c r="E89" s="665" t="s">
        <v>2816</v>
      </c>
      <c r="F89" s="668"/>
      <c r="G89" s="668"/>
      <c r="H89" s="681">
        <v>0</v>
      </c>
      <c r="I89" s="668">
        <v>1</v>
      </c>
      <c r="J89" s="668">
        <v>99.98</v>
      </c>
      <c r="K89" s="681">
        <v>1</v>
      </c>
      <c r="L89" s="668">
        <v>1</v>
      </c>
      <c r="M89" s="669">
        <v>99.98</v>
      </c>
    </row>
    <row r="90" spans="1:13" ht="14.4" customHeight="1" x14ac:dyDescent="0.3">
      <c r="A90" s="664" t="s">
        <v>533</v>
      </c>
      <c r="B90" s="665" t="s">
        <v>2817</v>
      </c>
      <c r="C90" s="665" t="s">
        <v>1083</v>
      </c>
      <c r="D90" s="665" t="s">
        <v>2818</v>
      </c>
      <c r="E90" s="665" t="s">
        <v>2819</v>
      </c>
      <c r="F90" s="668"/>
      <c r="G90" s="668"/>
      <c r="H90" s="681">
        <v>0</v>
      </c>
      <c r="I90" s="668">
        <v>1</v>
      </c>
      <c r="J90" s="668">
        <v>77.810283751078302</v>
      </c>
      <c r="K90" s="681">
        <v>1</v>
      </c>
      <c r="L90" s="668">
        <v>1</v>
      </c>
      <c r="M90" s="669">
        <v>77.810283751078302</v>
      </c>
    </row>
    <row r="91" spans="1:13" ht="14.4" customHeight="1" x14ac:dyDescent="0.3">
      <c r="A91" s="664" t="s">
        <v>533</v>
      </c>
      <c r="B91" s="665" t="s">
        <v>2820</v>
      </c>
      <c r="C91" s="665" t="s">
        <v>1530</v>
      </c>
      <c r="D91" s="665" t="s">
        <v>1531</v>
      </c>
      <c r="E91" s="665" t="s">
        <v>2821</v>
      </c>
      <c r="F91" s="668"/>
      <c r="G91" s="668"/>
      <c r="H91" s="681">
        <v>0</v>
      </c>
      <c r="I91" s="668">
        <v>1</v>
      </c>
      <c r="J91" s="668">
        <v>46.989999999999995</v>
      </c>
      <c r="K91" s="681">
        <v>1</v>
      </c>
      <c r="L91" s="668">
        <v>1</v>
      </c>
      <c r="M91" s="669">
        <v>46.989999999999995</v>
      </c>
    </row>
    <row r="92" spans="1:13" ht="14.4" customHeight="1" x14ac:dyDescent="0.3">
      <c r="A92" s="664" t="s">
        <v>533</v>
      </c>
      <c r="B92" s="665" t="s">
        <v>2822</v>
      </c>
      <c r="C92" s="665" t="s">
        <v>574</v>
      </c>
      <c r="D92" s="665" t="s">
        <v>2823</v>
      </c>
      <c r="E92" s="665" t="s">
        <v>2824</v>
      </c>
      <c r="F92" s="668">
        <v>1</v>
      </c>
      <c r="G92" s="668">
        <v>51.839999999999989</v>
      </c>
      <c r="H92" s="681">
        <v>1</v>
      </c>
      <c r="I92" s="668"/>
      <c r="J92" s="668"/>
      <c r="K92" s="681">
        <v>0</v>
      </c>
      <c r="L92" s="668">
        <v>1</v>
      </c>
      <c r="M92" s="669">
        <v>51.839999999999989</v>
      </c>
    </row>
    <row r="93" spans="1:13" ht="14.4" customHeight="1" x14ac:dyDescent="0.3">
      <c r="A93" s="664" t="s">
        <v>533</v>
      </c>
      <c r="B93" s="665" t="s">
        <v>2825</v>
      </c>
      <c r="C93" s="665" t="s">
        <v>1633</v>
      </c>
      <c r="D93" s="665" t="s">
        <v>1634</v>
      </c>
      <c r="E93" s="665" t="s">
        <v>2826</v>
      </c>
      <c r="F93" s="668"/>
      <c r="G93" s="668"/>
      <c r="H93" s="681">
        <v>0</v>
      </c>
      <c r="I93" s="668">
        <v>1</v>
      </c>
      <c r="J93" s="668">
        <v>198.89193269247122</v>
      </c>
      <c r="K93" s="681">
        <v>1</v>
      </c>
      <c r="L93" s="668">
        <v>1</v>
      </c>
      <c r="M93" s="669">
        <v>198.89193269247122</v>
      </c>
    </row>
    <row r="94" spans="1:13" ht="14.4" customHeight="1" x14ac:dyDescent="0.3">
      <c r="A94" s="664" t="s">
        <v>533</v>
      </c>
      <c r="B94" s="665" t="s">
        <v>2825</v>
      </c>
      <c r="C94" s="665" t="s">
        <v>1623</v>
      </c>
      <c r="D94" s="665" t="s">
        <v>2827</v>
      </c>
      <c r="E94" s="665" t="s">
        <v>1625</v>
      </c>
      <c r="F94" s="668"/>
      <c r="G94" s="668"/>
      <c r="H94" s="681">
        <v>0</v>
      </c>
      <c r="I94" s="668">
        <v>9</v>
      </c>
      <c r="J94" s="668">
        <v>370.62160064912194</v>
      </c>
      <c r="K94" s="681">
        <v>1</v>
      </c>
      <c r="L94" s="668">
        <v>9</v>
      </c>
      <c r="M94" s="669">
        <v>370.62160064912194</v>
      </c>
    </row>
    <row r="95" spans="1:13" ht="14.4" customHeight="1" x14ac:dyDescent="0.3">
      <c r="A95" s="664" t="s">
        <v>533</v>
      </c>
      <c r="B95" s="665" t="s">
        <v>2825</v>
      </c>
      <c r="C95" s="665" t="s">
        <v>1627</v>
      </c>
      <c r="D95" s="665" t="s">
        <v>2828</v>
      </c>
      <c r="E95" s="665" t="s">
        <v>1625</v>
      </c>
      <c r="F95" s="668"/>
      <c r="G95" s="668"/>
      <c r="H95" s="681">
        <v>0</v>
      </c>
      <c r="I95" s="668">
        <v>4</v>
      </c>
      <c r="J95" s="668">
        <v>164.72</v>
      </c>
      <c r="K95" s="681">
        <v>1</v>
      </c>
      <c r="L95" s="668">
        <v>4</v>
      </c>
      <c r="M95" s="669">
        <v>164.72</v>
      </c>
    </row>
    <row r="96" spans="1:13" ht="14.4" customHeight="1" x14ac:dyDescent="0.3">
      <c r="A96" s="664" t="s">
        <v>533</v>
      </c>
      <c r="B96" s="665" t="s">
        <v>2825</v>
      </c>
      <c r="C96" s="665" t="s">
        <v>1630</v>
      </c>
      <c r="D96" s="665" t="s">
        <v>2829</v>
      </c>
      <c r="E96" s="665" t="s">
        <v>1625</v>
      </c>
      <c r="F96" s="668"/>
      <c r="G96" s="668"/>
      <c r="H96" s="681">
        <v>0</v>
      </c>
      <c r="I96" s="668">
        <v>4</v>
      </c>
      <c r="J96" s="668">
        <v>164.72</v>
      </c>
      <c r="K96" s="681">
        <v>1</v>
      </c>
      <c r="L96" s="668">
        <v>4</v>
      </c>
      <c r="M96" s="669">
        <v>164.72</v>
      </c>
    </row>
    <row r="97" spans="1:13" ht="14.4" customHeight="1" x14ac:dyDescent="0.3">
      <c r="A97" s="664" t="s">
        <v>538</v>
      </c>
      <c r="B97" s="665" t="s">
        <v>2792</v>
      </c>
      <c r="C97" s="665" t="s">
        <v>1442</v>
      </c>
      <c r="D97" s="665" t="s">
        <v>578</v>
      </c>
      <c r="E97" s="665" t="s">
        <v>2794</v>
      </c>
      <c r="F97" s="668"/>
      <c r="G97" s="668"/>
      <c r="H97" s="681">
        <v>0</v>
      </c>
      <c r="I97" s="668">
        <v>1</v>
      </c>
      <c r="J97" s="668">
        <v>105.06000000000002</v>
      </c>
      <c r="K97" s="681">
        <v>1</v>
      </c>
      <c r="L97" s="668">
        <v>1</v>
      </c>
      <c r="M97" s="669">
        <v>105.06000000000002</v>
      </c>
    </row>
    <row r="98" spans="1:13" ht="14.4" customHeight="1" x14ac:dyDescent="0.3">
      <c r="A98" s="664" t="s">
        <v>541</v>
      </c>
      <c r="B98" s="665" t="s">
        <v>2830</v>
      </c>
      <c r="C98" s="665" t="s">
        <v>2354</v>
      </c>
      <c r="D98" s="665" t="s">
        <v>2355</v>
      </c>
      <c r="E98" s="665" t="s">
        <v>2831</v>
      </c>
      <c r="F98" s="668"/>
      <c r="G98" s="668"/>
      <c r="H98" s="681">
        <v>0</v>
      </c>
      <c r="I98" s="668">
        <v>13</v>
      </c>
      <c r="J98" s="668">
        <v>756.29020417656693</v>
      </c>
      <c r="K98" s="681">
        <v>1</v>
      </c>
      <c r="L98" s="668">
        <v>13</v>
      </c>
      <c r="M98" s="669">
        <v>756.29020417656693</v>
      </c>
    </row>
    <row r="99" spans="1:13" ht="14.4" customHeight="1" x14ac:dyDescent="0.3">
      <c r="A99" s="664" t="s">
        <v>541</v>
      </c>
      <c r="B99" s="665" t="s">
        <v>2830</v>
      </c>
      <c r="C99" s="665" t="s">
        <v>1817</v>
      </c>
      <c r="D99" s="665" t="s">
        <v>1818</v>
      </c>
      <c r="E99" s="665" t="s">
        <v>2831</v>
      </c>
      <c r="F99" s="668">
        <v>4</v>
      </c>
      <c r="G99" s="668">
        <v>152.95997020579932</v>
      </c>
      <c r="H99" s="681">
        <v>1</v>
      </c>
      <c r="I99" s="668"/>
      <c r="J99" s="668"/>
      <c r="K99" s="681">
        <v>0</v>
      </c>
      <c r="L99" s="668">
        <v>4</v>
      </c>
      <c r="M99" s="669">
        <v>152.95997020579932</v>
      </c>
    </row>
    <row r="100" spans="1:13" ht="14.4" customHeight="1" x14ac:dyDescent="0.3">
      <c r="A100" s="664" t="s">
        <v>541</v>
      </c>
      <c r="B100" s="665" t="s">
        <v>2656</v>
      </c>
      <c r="C100" s="665" t="s">
        <v>1603</v>
      </c>
      <c r="D100" s="665" t="s">
        <v>1604</v>
      </c>
      <c r="E100" s="665" t="s">
        <v>2659</v>
      </c>
      <c r="F100" s="668"/>
      <c r="G100" s="668"/>
      <c r="H100" s="681">
        <v>0</v>
      </c>
      <c r="I100" s="668">
        <v>300</v>
      </c>
      <c r="J100" s="668">
        <v>20333.378982307262</v>
      </c>
      <c r="K100" s="681">
        <v>1</v>
      </c>
      <c r="L100" s="668">
        <v>300</v>
      </c>
      <c r="M100" s="669">
        <v>20333.378982307262</v>
      </c>
    </row>
    <row r="101" spans="1:13" ht="14.4" customHeight="1" x14ac:dyDescent="0.3">
      <c r="A101" s="664" t="s">
        <v>541</v>
      </c>
      <c r="B101" s="665" t="s">
        <v>2656</v>
      </c>
      <c r="C101" s="665" t="s">
        <v>2427</v>
      </c>
      <c r="D101" s="665" t="s">
        <v>2660</v>
      </c>
      <c r="E101" s="665" t="s">
        <v>2832</v>
      </c>
      <c r="F101" s="668"/>
      <c r="G101" s="668"/>
      <c r="H101" s="681">
        <v>0</v>
      </c>
      <c r="I101" s="668">
        <v>1</v>
      </c>
      <c r="J101" s="668">
        <v>21.64</v>
      </c>
      <c r="K101" s="681">
        <v>1</v>
      </c>
      <c r="L101" s="668">
        <v>1</v>
      </c>
      <c r="M101" s="669">
        <v>21.64</v>
      </c>
    </row>
    <row r="102" spans="1:13" ht="14.4" customHeight="1" x14ac:dyDescent="0.3">
      <c r="A102" s="664" t="s">
        <v>541</v>
      </c>
      <c r="B102" s="665" t="s">
        <v>2656</v>
      </c>
      <c r="C102" s="665" t="s">
        <v>1608</v>
      </c>
      <c r="D102" s="665" t="s">
        <v>2660</v>
      </c>
      <c r="E102" s="665" t="s">
        <v>2662</v>
      </c>
      <c r="F102" s="668"/>
      <c r="G102" s="668"/>
      <c r="H102" s="681">
        <v>0</v>
      </c>
      <c r="I102" s="668">
        <v>1</v>
      </c>
      <c r="J102" s="668">
        <v>43.209942836417028</v>
      </c>
      <c r="K102" s="681">
        <v>1</v>
      </c>
      <c r="L102" s="668">
        <v>1</v>
      </c>
      <c r="M102" s="669">
        <v>43.209942836417028</v>
      </c>
    </row>
    <row r="103" spans="1:13" ht="14.4" customHeight="1" x14ac:dyDescent="0.3">
      <c r="A103" s="664" t="s">
        <v>541</v>
      </c>
      <c r="B103" s="665" t="s">
        <v>2656</v>
      </c>
      <c r="C103" s="665" t="s">
        <v>1469</v>
      </c>
      <c r="D103" s="665" t="s">
        <v>2660</v>
      </c>
      <c r="E103" s="665" t="s">
        <v>2662</v>
      </c>
      <c r="F103" s="668"/>
      <c r="G103" s="668"/>
      <c r="H103" s="681">
        <v>0</v>
      </c>
      <c r="I103" s="668">
        <v>1</v>
      </c>
      <c r="J103" s="668">
        <v>43.210086690396004</v>
      </c>
      <c r="K103" s="681">
        <v>1</v>
      </c>
      <c r="L103" s="668">
        <v>1</v>
      </c>
      <c r="M103" s="669">
        <v>43.210086690396004</v>
      </c>
    </row>
    <row r="104" spans="1:13" ht="14.4" customHeight="1" x14ac:dyDescent="0.3">
      <c r="A104" s="664" t="s">
        <v>541</v>
      </c>
      <c r="B104" s="665" t="s">
        <v>2664</v>
      </c>
      <c r="C104" s="665" t="s">
        <v>1455</v>
      </c>
      <c r="D104" s="665" t="s">
        <v>1456</v>
      </c>
      <c r="E104" s="665" t="s">
        <v>2665</v>
      </c>
      <c r="F104" s="668"/>
      <c r="G104" s="668"/>
      <c r="H104" s="681">
        <v>0</v>
      </c>
      <c r="I104" s="668">
        <v>13</v>
      </c>
      <c r="J104" s="668">
        <v>1136.7203151077933</v>
      </c>
      <c r="K104" s="681">
        <v>1</v>
      </c>
      <c r="L104" s="668">
        <v>13</v>
      </c>
      <c r="M104" s="669">
        <v>1136.7203151077933</v>
      </c>
    </row>
    <row r="105" spans="1:13" ht="14.4" customHeight="1" x14ac:dyDescent="0.3">
      <c r="A105" s="664" t="s">
        <v>541</v>
      </c>
      <c r="B105" s="665" t="s">
        <v>2666</v>
      </c>
      <c r="C105" s="665" t="s">
        <v>1487</v>
      </c>
      <c r="D105" s="665" t="s">
        <v>2667</v>
      </c>
      <c r="E105" s="665" t="s">
        <v>2668</v>
      </c>
      <c r="F105" s="668"/>
      <c r="G105" s="668"/>
      <c r="H105" s="681">
        <v>0</v>
      </c>
      <c r="I105" s="668">
        <v>4</v>
      </c>
      <c r="J105" s="668">
        <v>265.59999999999985</v>
      </c>
      <c r="K105" s="681">
        <v>1</v>
      </c>
      <c r="L105" s="668">
        <v>4</v>
      </c>
      <c r="M105" s="669">
        <v>265.59999999999985</v>
      </c>
    </row>
    <row r="106" spans="1:13" ht="14.4" customHeight="1" x14ac:dyDescent="0.3">
      <c r="A106" s="664" t="s">
        <v>541</v>
      </c>
      <c r="B106" s="665" t="s">
        <v>2666</v>
      </c>
      <c r="C106" s="665" t="s">
        <v>2401</v>
      </c>
      <c r="D106" s="665" t="s">
        <v>2667</v>
      </c>
      <c r="E106" s="665" t="s">
        <v>2833</v>
      </c>
      <c r="F106" s="668"/>
      <c r="G106" s="668"/>
      <c r="H106" s="681">
        <v>0</v>
      </c>
      <c r="I106" s="668">
        <v>1</v>
      </c>
      <c r="J106" s="668">
        <v>141.63922229511959</v>
      </c>
      <c r="K106" s="681">
        <v>1</v>
      </c>
      <c r="L106" s="668">
        <v>1</v>
      </c>
      <c r="M106" s="669">
        <v>141.63922229511959</v>
      </c>
    </row>
    <row r="107" spans="1:13" ht="14.4" customHeight="1" x14ac:dyDescent="0.3">
      <c r="A107" s="664" t="s">
        <v>541</v>
      </c>
      <c r="B107" s="665" t="s">
        <v>2834</v>
      </c>
      <c r="C107" s="665" t="s">
        <v>2411</v>
      </c>
      <c r="D107" s="665" t="s">
        <v>2835</v>
      </c>
      <c r="E107" s="665" t="s">
        <v>2836</v>
      </c>
      <c r="F107" s="668"/>
      <c r="G107" s="668"/>
      <c r="H107" s="681">
        <v>0</v>
      </c>
      <c r="I107" s="668">
        <v>10</v>
      </c>
      <c r="J107" s="668">
        <v>1333.75</v>
      </c>
      <c r="K107" s="681">
        <v>1</v>
      </c>
      <c r="L107" s="668">
        <v>10</v>
      </c>
      <c r="M107" s="669">
        <v>1333.75</v>
      </c>
    </row>
    <row r="108" spans="1:13" ht="14.4" customHeight="1" x14ac:dyDescent="0.3">
      <c r="A108" s="664" t="s">
        <v>541</v>
      </c>
      <c r="B108" s="665" t="s">
        <v>2669</v>
      </c>
      <c r="C108" s="665" t="s">
        <v>553</v>
      </c>
      <c r="D108" s="665" t="s">
        <v>2670</v>
      </c>
      <c r="E108" s="665" t="s">
        <v>2672</v>
      </c>
      <c r="F108" s="668">
        <v>3</v>
      </c>
      <c r="G108" s="668">
        <v>338.66999999999996</v>
      </c>
      <c r="H108" s="681">
        <v>0.75026583961010185</v>
      </c>
      <c r="I108" s="668">
        <v>1</v>
      </c>
      <c r="J108" s="668">
        <v>112.73000000000005</v>
      </c>
      <c r="K108" s="681">
        <v>0.24973416038989821</v>
      </c>
      <c r="L108" s="668">
        <v>4</v>
      </c>
      <c r="M108" s="669">
        <v>451.4</v>
      </c>
    </row>
    <row r="109" spans="1:13" ht="14.4" customHeight="1" x14ac:dyDescent="0.3">
      <c r="A109" s="664" t="s">
        <v>541</v>
      </c>
      <c r="B109" s="665" t="s">
        <v>2837</v>
      </c>
      <c r="C109" s="665" t="s">
        <v>2376</v>
      </c>
      <c r="D109" s="665" t="s">
        <v>2838</v>
      </c>
      <c r="E109" s="665" t="s">
        <v>2839</v>
      </c>
      <c r="F109" s="668"/>
      <c r="G109" s="668"/>
      <c r="H109" s="681">
        <v>0</v>
      </c>
      <c r="I109" s="668">
        <v>15</v>
      </c>
      <c r="J109" s="668">
        <v>6706.5999999999995</v>
      </c>
      <c r="K109" s="681">
        <v>1</v>
      </c>
      <c r="L109" s="668">
        <v>15</v>
      </c>
      <c r="M109" s="669">
        <v>6706.5999999999995</v>
      </c>
    </row>
    <row r="110" spans="1:13" ht="14.4" customHeight="1" x14ac:dyDescent="0.3">
      <c r="A110" s="664" t="s">
        <v>541</v>
      </c>
      <c r="B110" s="665" t="s">
        <v>2840</v>
      </c>
      <c r="C110" s="665" t="s">
        <v>2380</v>
      </c>
      <c r="D110" s="665" t="s">
        <v>2841</v>
      </c>
      <c r="E110" s="665" t="s">
        <v>2842</v>
      </c>
      <c r="F110" s="668"/>
      <c r="G110" s="668"/>
      <c r="H110" s="681">
        <v>0</v>
      </c>
      <c r="I110" s="668">
        <v>1</v>
      </c>
      <c r="J110" s="668">
        <v>1050.4000000000001</v>
      </c>
      <c r="K110" s="681">
        <v>1</v>
      </c>
      <c r="L110" s="668">
        <v>1</v>
      </c>
      <c r="M110" s="669">
        <v>1050.4000000000001</v>
      </c>
    </row>
    <row r="111" spans="1:13" ht="14.4" customHeight="1" x14ac:dyDescent="0.3">
      <c r="A111" s="664" t="s">
        <v>541</v>
      </c>
      <c r="B111" s="665" t="s">
        <v>2673</v>
      </c>
      <c r="C111" s="665" t="s">
        <v>2414</v>
      </c>
      <c r="D111" s="665" t="s">
        <v>2415</v>
      </c>
      <c r="E111" s="665" t="s">
        <v>2843</v>
      </c>
      <c r="F111" s="668"/>
      <c r="G111" s="668"/>
      <c r="H111" s="681">
        <v>0</v>
      </c>
      <c r="I111" s="668">
        <v>3</v>
      </c>
      <c r="J111" s="668">
        <v>279.20999999999998</v>
      </c>
      <c r="K111" s="681">
        <v>1</v>
      </c>
      <c r="L111" s="668">
        <v>3</v>
      </c>
      <c r="M111" s="669">
        <v>279.20999999999998</v>
      </c>
    </row>
    <row r="112" spans="1:13" ht="14.4" customHeight="1" x14ac:dyDescent="0.3">
      <c r="A112" s="664" t="s">
        <v>541</v>
      </c>
      <c r="B112" s="665" t="s">
        <v>2673</v>
      </c>
      <c r="C112" s="665" t="s">
        <v>1480</v>
      </c>
      <c r="D112" s="665" t="s">
        <v>1481</v>
      </c>
      <c r="E112" s="665" t="s">
        <v>2678</v>
      </c>
      <c r="F112" s="668"/>
      <c r="G112" s="668"/>
      <c r="H112" s="681">
        <v>0</v>
      </c>
      <c r="I112" s="668">
        <v>1</v>
      </c>
      <c r="J112" s="668">
        <v>81.650000000000006</v>
      </c>
      <c r="K112" s="681">
        <v>1</v>
      </c>
      <c r="L112" s="668">
        <v>1</v>
      </c>
      <c r="M112" s="669">
        <v>81.650000000000006</v>
      </c>
    </row>
    <row r="113" spans="1:13" ht="14.4" customHeight="1" x14ac:dyDescent="0.3">
      <c r="A113" s="664" t="s">
        <v>541</v>
      </c>
      <c r="B113" s="665" t="s">
        <v>2844</v>
      </c>
      <c r="C113" s="665" t="s">
        <v>2370</v>
      </c>
      <c r="D113" s="665" t="s">
        <v>2845</v>
      </c>
      <c r="E113" s="665" t="s">
        <v>2846</v>
      </c>
      <c r="F113" s="668"/>
      <c r="G113" s="668"/>
      <c r="H113" s="681">
        <v>0</v>
      </c>
      <c r="I113" s="668">
        <v>1</v>
      </c>
      <c r="J113" s="668">
        <v>16.63</v>
      </c>
      <c r="K113" s="681">
        <v>1</v>
      </c>
      <c r="L113" s="668">
        <v>1</v>
      </c>
      <c r="M113" s="669">
        <v>16.63</v>
      </c>
    </row>
    <row r="114" spans="1:13" ht="14.4" customHeight="1" x14ac:dyDescent="0.3">
      <c r="A114" s="664" t="s">
        <v>541</v>
      </c>
      <c r="B114" s="665" t="s">
        <v>2679</v>
      </c>
      <c r="C114" s="665" t="s">
        <v>1502</v>
      </c>
      <c r="D114" s="665" t="s">
        <v>2680</v>
      </c>
      <c r="E114" s="665" t="s">
        <v>2682</v>
      </c>
      <c r="F114" s="668"/>
      <c r="G114" s="668"/>
      <c r="H114" s="681">
        <v>0</v>
      </c>
      <c r="I114" s="668">
        <v>2</v>
      </c>
      <c r="J114" s="668">
        <v>276.95999999999992</v>
      </c>
      <c r="K114" s="681">
        <v>1</v>
      </c>
      <c r="L114" s="668">
        <v>2</v>
      </c>
      <c r="M114" s="669">
        <v>276.95999999999992</v>
      </c>
    </row>
    <row r="115" spans="1:13" ht="14.4" customHeight="1" x14ac:dyDescent="0.3">
      <c r="A115" s="664" t="s">
        <v>541</v>
      </c>
      <c r="B115" s="665" t="s">
        <v>2683</v>
      </c>
      <c r="C115" s="665" t="s">
        <v>1598</v>
      </c>
      <c r="D115" s="665" t="s">
        <v>1599</v>
      </c>
      <c r="E115" s="665" t="s">
        <v>2684</v>
      </c>
      <c r="F115" s="668"/>
      <c r="G115" s="668"/>
      <c r="H115" s="681">
        <v>0</v>
      </c>
      <c r="I115" s="668">
        <v>13</v>
      </c>
      <c r="J115" s="668">
        <v>42899.994661561897</v>
      </c>
      <c r="K115" s="681">
        <v>1</v>
      </c>
      <c r="L115" s="668">
        <v>13</v>
      </c>
      <c r="M115" s="669">
        <v>42899.994661561897</v>
      </c>
    </row>
    <row r="116" spans="1:13" ht="14.4" customHeight="1" x14ac:dyDescent="0.3">
      <c r="A116" s="664" t="s">
        <v>541</v>
      </c>
      <c r="B116" s="665" t="s">
        <v>2683</v>
      </c>
      <c r="C116" s="665" t="s">
        <v>1606</v>
      </c>
      <c r="D116" s="665" t="s">
        <v>1460</v>
      </c>
      <c r="E116" s="665" t="s">
        <v>2686</v>
      </c>
      <c r="F116" s="668"/>
      <c r="G116" s="668"/>
      <c r="H116" s="681">
        <v>0</v>
      </c>
      <c r="I116" s="668">
        <v>8</v>
      </c>
      <c r="J116" s="668">
        <v>2411.7600000000002</v>
      </c>
      <c r="K116" s="681">
        <v>1</v>
      </c>
      <c r="L116" s="668">
        <v>8</v>
      </c>
      <c r="M116" s="669">
        <v>2411.7600000000002</v>
      </c>
    </row>
    <row r="117" spans="1:13" ht="14.4" customHeight="1" x14ac:dyDescent="0.3">
      <c r="A117" s="664" t="s">
        <v>541</v>
      </c>
      <c r="B117" s="665" t="s">
        <v>2683</v>
      </c>
      <c r="C117" s="665" t="s">
        <v>1607</v>
      </c>
      <c r="D117" s="665" t="s">
        <v>1460</v>
      </c>
      <c r="E117" s="665" t="s">
        <v>2687</v>
      </c>
      <c r="F117" s="668"/>
      <c r="G117" s="668"/>
      <c r="H117" s="681">
        <v>0</v>
      </c>
      <c r="I117" s="668">
        <v>23</v>
      </c>
      <c r="J117" s="668">
        <v>14505.190194031591</v>
      </c>
      <c r="K117" s="681">
        <v>1</v>
      </c>
      <c r="L117" s="668">
        <v>23</v>
      </c>
      <c r="M117" s="669">
        <v>14505.190194031591</v>
      </c>
    </row>
    <row r="118" spans="1:13" ht="14.4" customHeight="1" x14ac:dyDescent="0.3">
      <c r="A118" s="664" t="s">
        <v>541</v>
      </c>
      <c r="B118" s="665" t="s">
        <v>2683</v>
      </c>
      <c r="C118" s="665" t="s">
        <v>2429</v>
      </c>
      <c r="D118" s="665" t="s">
        <v>1460</v>
      </c>
      <c r="E118" s="665" t="s">
        <v>2847</v>
      </c>
      <c r="F118" s="668"/>
      <c r="G118" s="668"/>
      <c r="H118" s="681">
        <v>0</v>
      </c>
      <c r="I118" s="668">
        <v>6</v>
      </c>
      <c r="J118" s="668">
        <v>5481.9</v>
      </c>
      <c r="K118" s="681">
        <v>1</v>
      </c>
      <c r="L118" s="668">
        <v>6</v>
      </c>
      <c r="M118" s="669">
        <v>5481.9</v>
      </c>
    </row>
    <row r="119" spans="1:13" ht="14.4" customHeight="1" x14ac:dyDescent="0.3">
      <c r="A119" s="664" t="s">
        <v>541</v>
      </c>
      <c r="B119" s="665" t="s">
        <v>2683</v>
      </c>
      <c r="C119" s="665" t="s">
        <v>1601</v>
      </c>
      <c r="D119" s="665" t="s">
        <v>1460</v>
      </c>
      <c r="E119" s="665" t="s">
        <v>2688</v>
      </c>
      <c r="F119" s="668"/>
      <c r="G119" s="668"/>
      <c r="H119" s="681">
        <v>0</v>
      </c>
      <c r="I119" s="668">
        <v>23</v>
      </c>
      <c r="J119" s="668">
        <v>9405.8399027848463</v>
      </c>
      <c r="K119" s="681">
        <v>1</v>
      </c>
      <c r="L119" s="668">
        <v>23</v>
      </c>
      <c r="M119" s="669">
        <v>9405.8399027848463</v>
      </c>
    </row>
    <row r="120" spans="1:13" ht="14.4" customHeight="1" x14ac:dyDescent="0.3">
      <c r="A120" s="664" t="s">
        <v>541</v>
      </c>
      <c r="B120" s="665" t="s">
        <v>2683</v>
      </c>
      <c r="C120" s="665" t="s">
        <v>1459</v>
      </c>
      <c r="D120" s="665" t="s">
        <v>1460</v>
      </c>
      <c r="E120" s="665" t="s">
        <v>2689</v>
      </c>
      <c r="F120" s="668"/>
      <c r="G120" s="668"/>
      <c r="H120" s="681">
        <v>0</v>
      </c>
      <c r="I120" s="668">
        <v>10</v>
      </c>
      <c r="J120" s="668">
        <v>7212</v>
      </c>
      <c r="K120" s="681">
        <v>1</v>
      </c>
      <c r="L120" s="668">
        <v>10</v>
      </c>
      <c r="M120" s="669">
        <v>7212</v>
      </c>
    </row>
    <row r="121" spans="1:13" ht="14.4" customHeight="1" x14ac:dyDescent="0.3">
      <c r="A121" s="664" t="s">
        <v>541</v>
      </c>
      <c r="B121" s="665" t="s">
        <v>2683</v>
      </c>
      <c r="C121" s="665" t="s">
        <v>1484</v>
      </c>
      <c r="D121" s="665" t="s">
        <v>1485</v>
      </c>
      <c r="E121" s="665" t="s">
        <v>2690</v>
      </c>
      <c r="F121" s="668"/>
      <c r="G121" s="668"/>
      <c r="H121" s="681">
        <v>0</v>
      </c>
      <c r="I121" s="668">
        <v>2</v>
      </c>
      <c r="J121" s="668">
        <v>3002.04</v>
      </c>
      <c r="K121" s="681">
        <v>1</v>
      </c>
      <c r="L121" s="668">
        <v>2</v>
      </c>
      <c r="M121" s="669">
        <v>3002.04</v>
      </c>
    </row>
    <row r="122" spans="1:13" ht="14.4" customHeight="1" x14ac:dyDescent="0.3">
      <c r="A122" s="664" t="s">
        <v>541</v>
      </c>
      <c r="B122" s="665" t="s">
        <v>2691</v>
      </c>
      <c r="C122" s="665" t="s">
        <v>1588</v>
      </c>
      <c r="D122" s="665" t="s">
        <v>2692</v>
      </c>
      <c r="E122" s="665" t="s">
        <v>2693</v>
      </c>
      <c r="F122" s="668"/>
      <c r="G122" s="668"/>
      <c r="H122" s="681">
        <v>0</v>
      </c>
      <c r="I122" s="668">
        <v>4</v>
      </c>
      <c r="J122" s="668">
        <v>280.15999999999991</v>
      </c>
      <c r="K122" s="681">
        <v>1</v>
      </c>
      <c r="L122" s="668">
        <v>4</v>
      </c>
      <c r="M122" s="669">
        <v>280.15999999999991</v>
      </c>
    </row>
    <row r="123" spans="1:13" ht="14.4" customHeight="1" x14ac:dyDescent="0.3">
      <c r="A123" s="664" t="s">
        <v>541</v>
      </c>
      <c r="B123" s="665" t="s">
        <v>2691</v>
      </c>
      <c r="C123" s="665" t="s">
        <v>1594</v>
      </c>
      <c r="D123" s="665" t="s">
        <v>2692</v>
      </c>
      <c r="E123" s="665" t="s">
        <v>2694</v>
      </c>
      <c r="F123" s="668"/>
      <c r="G123" s="668"/>
      <c r="H123" s="681">
        <v>0</v>
      </c>
      <c r="I123" s="668">
        <v>2</v>
      </c>
      <c r="J123" s="668">
        <v>280.17999999999995</v>
      </c>
      <c r="K123" s="681">
        <v>1</v>
      </c>
      <c r="L123" s="668">
        <v>2</v>
      </c>
      <c r="M123" s="669">
        <v>280.17999999999995</v>
      </c>
    </row>
    <row r="124" spans="1:13" ht="14.4" customHeight="1" x14ac:dyDescent="0.3">
      <c r="A124" s="664" t="s">
        <v>541</v>
      </c>
      <c r="B124" s="665" t="s">
        <v>2695</v>
      </c>
      <c r="C124" s="665" t="s">
        <v>1560</v>
      </c>
      <c r="D124" s="665" t="s">
        <v>2696</v>
      </c>
      <c r="E124" s="665" t="s">
        <v>2697</v>
      </c>
      <c r="F124" s="668"/>
      <c r="G124" s="668"/>
      <c r="H124" s="681">
        <v>0</v>
      </c>
      <c r="I124" s="668">
        <v>6</v>
      </c>
      <c r="J124" s="668">
        <v>9205.14</v>
      </c>
      <c r="K124" s="681">
        <v>1</v>
      </c>
      <c r="L124" s="668">
        <v>6</v>
      </c>
      <c r="M124" s="669">
        <v>9205.14</v>
      </c>
    </row>
    <row r="125" spans="1:13" ht="14.4" customHeight="1" x14ac:dyDescent="0.3">
      <c r="A125" s="664" t="s">
        <v>541</v>
      </c>
      <c r="B125" s="665" t="s">
        <v>2848</v>
      </c>
      <c r="C125" s="665" t="s">
        <v>2417</v>
      </c>
      <c r="D125" s="665" t="s">
        <v>2849</v>
      </c>
      <c r="E125" s="665" t="s">
        <v>2850</v>
      </c>
      <c r="F125" s="668"/>
      <c r="G125" s="668"/>
      <c r="H125" s="681">
        <v>0</v>
      </c>
      <c r="I125" s="668">
        <v>1</v>
      </c>
      <c r="J125" s="668">
        <v>1577</v>
      </c>
      <c r="K125" s="681">
        <v>1</v>
      </c>
      <c r="L125" s="668">
        <v>1</v>
      </c>
      <c r="M125" s="669">
        <v>1577</v>
      </c>
    </row>
    <row r="126" spans="1:13" ht="14.4" customHeight="1" x14ac:dyDescent="0.3">
      <c r="A126" s="664" t="s">
        <v>541</v>
      </c>
      <c r="B126" s="665" t="s">
        <v>2851</v>
      </c>
      <c r="C126" s="665" t="s">
        <v>1813</v>
      </c>
      <c r="D126" s="665" t="s">
        <v>2852</v>
      </c>
      <c r="E126" s="665" t="s">
        <v>2853</v>
      </c>
      <c r="F126" s="668">
        <v>1</v>
      </c>
      <c r="G126" s="668">
        <v>239.94000000000011</v>
      </c>
      <c r="H126" s="681">
        <v>1</v>
      </c>
      <c r="I126" s="668"/>
      <c r="J126" s="668"/>
      <c r="K126" s="681">
        <v>0</v>
      </c>
      <c r="L126" s="668">
        <v>1</v>
      </c>
      <c r="M126" s="669">
        <v>239.94000000000011</v>
      </c>
    </row>
    <row r="127" spans="1:13" ht="14.4" customHeight="1" x14ac:dyDescent="0.3">
      <c r="A127" s="664" t="s">
        <v>541</v>
      </c>
      <c r="B127" s="665" t="s">
        <v>2698</v>
      </c>
      <c r="C127" s="665" t="s">
        <v>2367</v>
      </c>
      <c r="D127" s="665" t="s">
        <v>1445</v>
      </c>
      <c r="E127" s="665" t="s">
        <v>2854</v>
      </c>
      <c r="F127" s="668"/>
      <c r="G127" s="668"/>
      <c r="H127" s="681">
        <v>0</v>
      </c>
      <c r="I127" s="668">
        <v>4</v>
      </c>
      <c r="J127" s="668">
        <v>505.45898594520804</v>
      </c>
      <c r="K127" s="681">
        <v>1</v>
      </c>
      <c r="L127" s="668">
        <v>4</v>
      </c>
      <c r="M127" s="669">
        <v>505.45898594520804</v>
      </c>
    </row>
    <row r="128" spans="1:13" ht="14.4" customHeight="1" x14ac:dyDescent="0.3">
      <c r="A128" s="664" t="s">
        <v>541</v>
      </c>
      <c r="B128" s="665" t="s">
        <v>2698</v>
      </c>
      <c r="C128" s="665" t="s">
        <v>1444</v>
      </c>
      <c r="D128" s="665" t="s">
        <v>1445</v>
      </c>
      <c r="E128" s="665" t="s">
        <v>2699</v>
      </c>
      <c r="F128" s="668"/>
      <c r="G128" s="668"/>
      <c r="H128" s="681">
        <v>0</v>
      </c>
      <c r="I128" s="668">
        <v>1</v>
      </c>
      <c r="J128" s="668">
        <v>45.19</v>
      </c>
      <c r="K128" s="681">
        <v>1</v>
      </c>
      <c r="L128" s="668">
        <v>1</v>
      </c>
      <c r="M128" s="669">
        <v>45.19</v>
      </c>
    </row>
    <row r="129" spans="1:13" ht="14.4" customHeight="1" x14ac:dyDescent="0.3">
      <c r="A129" s="664" t="s">
        <v>541</v>
      </c>
      <c r="B129" s="665" t="s">
        <v>2698</v>
      </c>
      <c r="C129" s="665" t="s">
        <v>2325</v>
      </c>
      <c r="D129" s="665" t="s">
        <v>1445</v>
      </c>
      <c r="E129" s="665" t="s">
        <v>2855</v>
      </c>
      <c r="F129" s="668"/>
      <c r="G129" s="668"/>
      <c r="H129" s="681">
        <v>0</v>
      </c>
      <c r="I129" s="668">
        <v>1</v>
      </c>
      <c r="J129" s="668">
        <v>90.380065998098189</v>
      </c>
      <c r="K129" s="681">
        <v>1</v>
      </c>
      <c r="L129" s="668">
        <v>1</v>
      </c>
      <c r="M129" s="669">
        <v>90.380065998098189</v>
      </c>
    </row>
    <row r="130" spans="1:13" ht="14.4" customHeight="1" x14ac:dyDescent="0.3">
      <c r="A130" s="664" t="s">
        <v>541</v>
      </c>
      <c r="B130" s="665" t="s">
        <v>2700</v>
      </c>
      <c r="C130" s="665" t="s">
        <v>549</v>
      </c>
      <c r="D130" s="665" t="s">
        <v>550</v>
      </c>
      <c r="E130" s="665" t="s">
        <v>2701</v>
      </c>
      <c r="F130" s="668">
        <v>2</v>
      </c>
      <c r="G130" s="668">
        <v>323.56000000000006</v>
      </c>
      <c r="H130" s="681">
        <v>1</v>
      </c>
      <c r="I130" s="668"/>
      <c r="J130" s="668"/>
      <c r="K130" s="681">
        <v>0</v>
      </c>
      <c r="L130" s="668">
        <v>2</v>
      </c>
      <c r="M130" s="669">
        <v>323.56000000000006</v>
      </c>
    </row>
    <row r="131" spans="1:13" ht="14.4" customHeight="1" x14ac:dyDescent="0.3">
      <c r="A131" s="664" t="s">
        <v>541</v>
      </c>
      <c r="B131" s="665" t="s">
        <v>2702</v>
      </c>
      <c r="C131" s="665" t="s">
        <v>1526</v>
      </c>
      <c r="D131" s="665" t="s">
        <v>2703</v>
      </c>
      <c r="E131" s="665" t="s">
        <v>2704</v>
      </c>
      <c r="F131" s="668"/>
      <c r="G131" s="668"/>
      <c r="H131" s="681">
        <v>0</v>
      </c>
      <c r="I131" s="668">
        <v>2</v>
      </c>
      <c r="J131" s="668">
        <v>158.11999999999995</v>
      </c>
      <c r="K131" s="681">
        <v>1</v>
      </c>
      <c r="L131" s="668">
        <v>2</v>
      </c>
      <c r="M131" s="669">
        <v>158.11999999999995</v>
      </c>
    </row>
    <row r="132" spans="1:13" ht="14.4" customHeight="1" x14ac:dyDescent="0.3">
      <c r="A132" s="664" t="s">
        <v>541</v>
      </c>
      <c r="B132" s="665" t="s">
        <v>2702</v>
      </c>
      <c r="C132" s="665" t="s">
        <v>1451</v>
      </c>
      <c r="D132" s="665" t="s">
        <v>2703</v>
      </c>
      <c r="E132" s="665" t="s">
        <v>2705</v>
      </c>
      <c r="F132" s="668"/>
      <c r="G132" s="668"/>
      <c r="H132" s="681">
        <v>0</v>
      </c>
      <c r="I132" s="668">
        <v>1</v>
      </c>
      <c r="J132" s="668">
        <v>105.40000000000006</v>
      </c>
      <c r="K132" s="681">
        <v>1</v>
      </c>
      <c r="L132" s="668">
        <v>1</v>
      </c>
      <c r="M132" s="669">
        <v>105.40000000000006</v>
      </c>
    </row>
    <row r="133" spans="1:13" ht="14.4" customHeight="1" x14ac:dyDescent="0.3">
      <c r="A133" s="664" t="s">
        <v>541</v>
      </c>
      <c r="B133" s="665" t="s">
        <v>2856</v>
      </c>
      <c r="C133" s="665" t="s">
        <v>2421</v>
      </c>
      <c r="D133" s="665" t="s">
        <v>2422</v>
      </c>
      <c r="E133" s="665" t="s">
        <v>2857</v>
      </c>
      <c r="F133" s="668"/>
      <c r="G133" s="668"/>
      <c r="H133" s="681">
        <v>0</v>
      </c>
      <c r="I133" s="668">
        <v>1</v>
      </c>
      <c r="J133" s="668">
        <v>292.37999999999994</v>
      </c>
      <c r="K133" s="681">
        <v>1</v>
      </c>
      <c r="L133" s="668">
        <v>1</v>
      </c>
      <c r="M133" s="669">
        <v>292.37999999999994</v>
      </c>
    </row>
    <row r="134" spans="1:13" ht="14.4" customHeight="1" x14ac:dyDescent="0.3">
      <c r="A134" s="664" t="s">
        <v>541</v>
      </c>
      <c r="B134" s="665" t="s">
        <v>2706</v>
      </c>
      <c r="C134" s="665" t="s">
        <v>1473</v>
      </c>
      <c r="D134" s="665" t="s">
        <v>2707</v>
      </c>
      <c r="E134" s="665" t="s">
        <v>2708</v>
      </c>
      <c r="F134" s="668"/>
      <c r="G134" s="668"/>
      <c r="H134" s="681">
        <v>0</v>
      </c>
      <c r="I134" s="668">
        <v>5</v>
      </c>
      <c r="J134" s="668">
        <v>214.03998474397798</v>
      </c>
      <c r="K134" s="681">
        <v>1</v>
      </c>
      <c r="L134" s="668">
        <v>5</v>
      </c>
      <c r="M134" s="669">
        <v>214.03998474397798</v>
      </c>
    </row>
    <row r="135" spans="1:13" ht="14.4" customHeight="1" x14ac:dyDescent="0.3">
      <c r="A135" s="664" t="s">
        <v>541</v>
      </c>
      <c r="B135" s="665" t="s">
        <v>2709</v>
      </c>
      <c r="C135" s="665" t="s">
        <v>1463</v>
      </c>
      <c r="D135" s="665" t="s">
        <v>1464</v>
      </c>
      <c r="E135" s="665" t="s">
        <v>2710</v>
      </c>
      <c r="F135" s="668"/>
      <c r="G135" s="668"/>
      <c r="H135" s="681">
        <v>0</v>
      </c>
      <c r="I135" s="668">
        <v>4</v>
      </c>
      <c r="J135" s="668">
        <v>170.87999999999997</v>
      </c>
      <c r="K135" s="681">
        <v>1</v>
      </c>
      <c r="L135" s="668">
        <v>4</v>
      </c>
      <c r="M135" s="669">
        <v>170.87999999999997</v>
      </c>
    </row>
    <row r="136" spans="1:13" ht="14.4" customHeight="1" x14ac:dyDescent="0.3">
      <c r="A136" s="664" t="s">
        <v>541</v>
      </c>
      <c r="B136" s="665" t="s">
        <v>2709</v>
      </c>
      <c r="C136" s="665" t="s">
        <v>1466</v>
      </c>
      <c r="D136" s="665" t="s">
        <v>1467</v>
      </c>
      <c r="E136" s="665" t="s">
        <v>2711</v>
      </c>
      <c r="F136" s="668"/>
      <c r="G136" s="668"/>
      <c r="H136" s="681">
        <v>0</v>
      </c>
      <c r="I136" s="668">
        <v>3</v>
      </c>
      <c r="J136" s="668">
        <v>144.78000000000003</v>
      </c>
      <c r="K136" s="681">
        <v>1</v>
      </c>
      <c r="L136" s="668">
        <v>3</v>
      </c>
      <c r="M136" s="669">
        <v>144.78000000000003</v>
      </c>
    </row>
    <row r="137" spans="1:13" ht="14.4" customHeight="1" x14ac:dyDescent="0.3">
      <c r="A137" s="664" t="s">
        <v>541</v>
      </c>
      <c r="B137" s="665" t="s">
        <v>2717</v>
      </c>
      <c r="C137" s="665" t="s">
        <v>1510</v>
      </c>
      <c r="D137" s="665" t="s">
        <v>1511</v>
      </c>
      <c r="E137" s="665" t="s">
        <v>2710</v>
      </c>
      <c r="F137" s="668"/>
      <c r="G137" s="668"/>
      <c r="H137" s="681">
        <v>0</v>
      </c>
      <c r="I137" s="668">
        <v>5</v>
      </c>
      <c r="J137" s="668">
        <v>432.89937718493474</v>
      </c>
      <c r="K137" s="681">
        <v>1</v>
      </c>
      <c r="L137" s="668">
        <v>5</v>
      </c>
      <c r="M137" s="669">
        <v>432.89937718493474</v>
      </c>
    </row>
    <row r="138" spans="1:13" ht="14.4" customHeight="1" x14ac:dyDescent="0.3">
      <c r="A138" s="664" t="s">
        <v>541</v>
      </c>
      <c r="B138" s="665" t="s">
        <v>2717</v>
      </c>
      <c r="C138" s="665" t="s">
        <v>2358</v>
      </c>
      <c r="D138" s="665" t="s">
        <v>1511</v>
      </c>
      <c r="E138" s="665" t="s">
        <v>2858</v>
      </c>
      <c r="F138" s="668"/>
      <c r="G138" s="668"/>
      <c r="H138" s="681">
        <v>0</v>
      </c>
      <c r="I138" s="668">
        <v>1</v>
      </c>
      <c r="J138" s="668">
        <v>222.43000000000009</v>
      </c>
      <c r="K138" s="681">
        <v>1</v>
      </c>
      <c r="L138" s="668">
        <v>1</v>
      </c>
      <c r="M138" s="669">
        <v>222.43000000000009</v>
      </c>
    </row>
    <row r="139" spans="1:13" ht="14.4" customHeight="1" x14ac:dyDescent="0.3">
      <c r="A139" s="664" t="s">
        <v>541</v>
      </c>
      <c r="B139" s="665" t="s">
        <v>2718</v>
      </c>
      <c r="C139" s="665" t="s">
        <v>1448</v>
      </c>
      <c r="D139" s="665" t="s">
        <v>2719</v>
      </c>
      <c r="E139" s="665" t="s">
        <v>2720</v>
      </c>
      <c r="F139" s="668"/>
      <c r="G139" s="668"/>
      <c r="H139" s="681">
        <v>0</v>
      </c>
      <c r="I139" s="668">
        <v>2</v>
      </c>
      <c r="J139" s="668">
        <v>124.28000000000004</v>
      </c>
      <c r="K139" s="681">
        <v>1</v>
      </c>
      <c r="L139" s="668">
        <v>2</v>
      </c>
      <c r="M139" s="669">
        <v>124.28000000000004</v>
      </c>
    </row>
    <row r="140" spans="1:13" ht="14.4" customHeight="1" x14ac:dyDescent="0.3">
      <c r="A140" s="664" t="s">
        <v>541</v>
      </c>
      <c r="B140" s="665" t="s">
        <v>2718</v>
      </c>
      <c r="C140" s="665" t="s">
        <v>1434</v>
      </c>
      <c r="D140" s="665" t="s">
        <v>2719</v>
      </c>
      <c r="E140" s="665" t="s">
        <v>2721</v>
      </c>
      <c r="F140" s="668"/>
      <c r="G140" s="668"/>
      <c r="H140" s="681">
        <v>0</v>
      </c>
      <c r="I140" s="668">
        <v>1</v>
      </c>
      <c r="J140" s="668">
        <v>14.880000000000008</v>
      </c>
      <c r="K140" s="681">
        <v>1</v>
      </c>
      <c r="L140" s="668">
        <v>1</v>
      </c>
      <c r="M140" s="669">
        <v>14.880000000000008</v>
      </c>
    </row>
    <row r="141" spans="1:13" ht="14.4" customHeight="1" x14ac:dyDescent="0.3">
      <c r="A141" s="664" t="s">
        <v>541</v>
      </c>
      <c r="B141" s="665" t="s">
        <v>2718</v>
      </c>
      <c r="C141" s="665" t="s">
        <v>2317</v>
      </c>
      <c r="D141" s="665" t="s">
        <v>2719</v>
      </c>
      <c r="E141" s="665" t="s">
        <v>2859</v>
      </c>
      <c r="F141" s="668"/>
      <c r="G141" s="668"/>
      <c r="H141" s="681">
        <v>0</v>
      </c>
      <c r="I141" s="668">
        <v>1</v>
      </c>
      <c r="J141" s="668">
        <v>12.059999999999997</v>
      </c>
      <c r="K141" s="681">
        <v>1</v>
      </c>
      <c r="L141" s="668">
        <v>1</v>
      </c>
      <c r="M141" s="669">
        <v>12.059999999999997</v>
      </c>
    </row>
    <row r="142" spans="1:13" ht="14.4" customHeight="1" x14ac:dyDescent="0.3">
      <c r="A142" s="664" t="s">
        <v>541</v>
      </c>
      <c r="B142" s="665" t="s">
        <v>2718</v>
      </c>
      <c r="C142" s="665" t="s">
        <v>2335</v>
      </c>
      <c r="D142" s="665" t="s">
        <v>2719</v>
      </c>
      <c r="E142" s="665" t="s">
        <v>2860</v>
      </c>
      <c r="F142" s="668"/>
      <c r="G142" s="668"/>
      <c r="H142" s="681">
        <v>0</v>
      </c>
      <c r="I142" s="668">
        <v>1</v>
      </c>
      <c r="J142" s="668">
        <v>36.180000000000007</v>
      </c>
      <c r="K142" s="681">
        <v>1</v>
      </c>
      <c r="L142" s="668">
        <v>1</v>
      </c>
      <c r="M142" s="669">
        <v>36.180000000000007</v>
      </c>
    </row>
    <row r="143" spans="1:13" ht="14.4" customHeight="1" x14ac:dyDescent="0.3">
      <c r="A143" s="664" t="s">
        <v>541</v>
      </c>
      <c r="B143" s="665" t="s">
        <v>2722</v>
      </c>
      <c r="C143" s="665" t="s">
        <v>2364</v>
      </c>
      <c r="D143" s="665" t="s">
        <v>2723</v>
      </c>
      <c r="E143" s="665" t="s">
        <v>2861</v>
      </c>
      <c r="F143" s="668"/>
      <c r="G143" s="668"/>
      <c r="H143" s="681">
        <v>0</v>
      </c>
      <c r="I143" s="668">
        <v>2</v>
      </c>
      <c r="J143" s="668">
        <v>233.34000000000006</v>
      </c>
      <c r="K143" s="681">
        <v>1</v>
      </c>
      <c r="L143" s="668">
        <v>2</v>
      </c>
      <c r="M143" s="669">
        <v>233.34000000000006</v>
      </c>
    </row>
    <row r="144" spans="1:13" ht="14.4" customHeight="1" x14ac:dyDescent="0.3">
      <c r="A144" s="664" t="s">
        <v>541</v>
      </c>
      <c r="B144" s="665" t="s">
        <v>2722</v>
      </c>
      <c r="C144" s="665" t="s">
        <v>2361</v>
      </c>
      <c r="D144" s="665" t="s">
        <v>2862</v>
      </c>
      <c r="E144" s="665" t="s">
        <v>2863</v>
      </c>
      <c r="F144" s="668"/>
      <c r="G144" s="668"/>
      <c r="H144" s="681">
        <v>0</v>
      </c>
      <c r="I144" s="668">
        <v>1</v>
      </c>
      <c r="J144" s="668">
        <v>65.53000000000003</v>
      </c>
      <c r="K144" s="681">
        <v>1</v>
      </c>
      <c r="L144" s="668">
        <v>1</v>
      </c>
      <c r="M144" s="669">
        <v>65.53000000000003</v>
      </c>
    </row>
    <row r="145" spans="1:13" ht="14.4" customHeight="1" x14ac:dyDescent="0.3">
      <c r="A145" s="664" t="s">
        <v>541</v>
      </c>
      <c r="B145" s="665" t="s">
        <v>2728</v>
      </c>
      <c r="C145" s="665" t="s">
        <v>1547</v>
      </c>
      <c r="D145" s="665" t="s">
        <v>2729</v>
      </c>
      <c r="E145" s="665" t="s">
        <v>2730</v>
      </c>
      <c r="F145" s="668"/>
      <c r="G145" s="668"/>
      <c r="H145" s="681">
        <v>0</v>
      </c>
      <c r="I145" s="668">
        <v>1</v>
      </c>
      <c r="J145" s="668">
        <v>158.97999999999999</v>
      </c>
      <c r="K145" s="681">
        <v>1</v>
      </c>
      <c r="L145" s="668">
        <v>1</v>
      </c>
      <c r="M145" s="669">
        <v>158.97999999999999</v>
      </c>
    </row>
    <row r="146" spans="1:13" ht="14.4" customHeight="1" x14ac:dyDescent="0.3">
      <c r="A146" s="664" t="s">
        <v>541</v>
      </c>
      <c r="B146" s="665" t="s">
        <v>2728</v>
      </c>
      <c r="C146" s="665" t="s">
        <v>2351</v>
      </c>
      <c r="D146" s="665" t="s">
        <v>2864</v>
      </c>
      <c r="E146" s="665" t="s">
        <v>2865</v>
      </c>
      <c r="F146" s="668"/>
      <c r="G146" s="668"/>
      <c r="H146" s="681">
        <v>0</v>
      </c>
      <c r="I146" s="668">
        <v>1</v>
      </c>
      <c r="J146" s="668">
        <v>79.62</v>
      </c>
      <c r="K146" s="681">
        <v>1</v>
      </c>
      <c r="L146" s="668">
        <v>1</v>
      </c>
      <c r="M146" s="669">
        <v>79.62</v>
      </c>
    </row>
    <row r="147" spans="1:13" ht="14.4" customHeight="1" x14ac:dyDescent="0.3">
      <c r="A147" s="664" t="s">
        <v>541</v>
      </c>
      <c r="B147" s="665" t="s">
        <v>2732</v>
      </c>
      <c r="C147" s="665" t="s">
        <v>1506</v>
      </c>
      <c r="D147" s="665" t="s">
        <v>1507</v>
      </c>
      <c r="E147" s="665" t="s">
        <v>2733</v>
      </c>
      <c r="F147" s="668"/>
      <c r="G147" s="668"/>
      <c r="H147" s="681">
        <v>0</v>
      </c>
      <c r="I147" s="668">
        <v>1</v>
      </c>
      <c r="J147" s="668">
        <v>21.67</v>
      </c>
      <c r="K147" s="681">
        <v>1</v>
      </c>
      <c r="L147" s="668">
        <v>1</v>
      </c>
      <c r="M147" s="669">
        <v>21.67</v>
      </c>
    </row>
    <row r="148" spans="1:13" ht="14.4" customHeight="1" x14ac:dyDescent="0.3">
      <c r="A148" s="664" t="s">
        <v>541</v>
      </c>
      <c r="B148" s="665" t="s">
        <v>2866</v>
      </c>
      <c r="C148" s="665" t="s">
        <v>2332</v>
      </c>
      <c r="D148" s="665" t="s">
        <v>2333</v>
      </c>
      <c r="E148" s="665" t="s">
        <v>2867</v>
      </c>
      <c r="F148" s="668"/>
      <c r="G148" s="668"/>
      <c r="H148" s="681">
        <v>0</v>
      </c>
      <c r="I148" s="668">
        <v>1</v>
      </c>
      <c r="J148" s="668">
        <v>29.299999999999994</v>
      </c>
      <c r="K148" s="681">
        <v>1</v>
      </c>
      <c r="L148" s="668">
        <v>1</v>
      </c>
      <c r="M148" s="669">
        <v>29.299999999999994</v>
      </c>
    </row>
    <row r="149" spans="1:13" ht="14.4" customHeight="1" x14ac:dyDescent="0.3">
      <c r="A149" s="664" t="s">
        <v>541</v>
      </c>
      <c r="B149" s="665" t="s">
        <v>2868</v>
      </c>
      <c r="C149" s="665" t="s">
        <v>2408</v>
      </c>
      <c r="D149" s="665" t="s">
        <v>2409</v>
      </c>
      <c r="E149" s="665" t="s">
        <v>2711</v>
      </c>
      <c r="F149" s="668"/>
      <c r="G149" s="668"/>
      <c r="H149" s="681">
        <v>0</v>
      </c>
      <c r="I149" s="668">
        <v>1</v>
      </c>
      <c r="J149" s="668">
        <v>37.06</v>
      </c>
      <c r="K149" s="681">
        <v>1</v>
      </c>
      <c r="L149" s="668">
        <v>1</v>
      </c>
      <c r="M149" s="669">
        <v>37.06</v>
      </c>
    </row>
    <row r="150" spans="1:13" ht="14.4" customHeight="1" x14ac:dyDescent="0.3">
      <c r="A150" s="664" t="s">
        <v>541</v>
      </c>
      <c r="B150" s="665" t="s">
        <v>2868</v>
      </c>
      <c r="C150" s="665" t="s">
        <v>2373</v>
      </c>
      <c r="D150" s="665" t="s">
        <v>2374</v>
      </c>
      <c r="E150" s="665" t="s">
        <v>2739</v>
      </c>
      <c r="F150" s="668"/>
      <c r="G150" s="668"/>
      <c r="H150" s="681">
        <v>0</v>
      </c>
      <c r="I150" s="668">
        <v>2</v>
      </c>
      <c r="J150" s="668">
        <v>117.76000000000003</v>
      </c>
      <c r="K150" s="681">
        <v>1</v>
      </c>
      <c r="L150" s="668">
        <v>2</v>
      </c>
      <c r="M150" s="669">
        <v>117.76000000000003</v>
      </c>
    </row>
    <row r="151" spans="1:13" ht="14.4" customHeight="1" x14ac:dyDescent="0.3">
      <c r="A151" s="664" t="s">
        <v>541</v>
      </c>
      <c r="B151" s="665" t="s">
        <v>2737</v>
      </c>
      <c r="C151" s="665" t="s">
        <v>2431</v>
      </c>
      <c r="D151" s="665" t="s">
        <v>2869</v>
      </c>
      <c r="E151" s="665" t="s">
        <v>2739</v>
      </c>
      <c r="F151" s="668"/>
      <c r="G151" s="668"/>
      <c r="H151" s="681">
        <v>0</v>
      </c>
      <c r="I151" s="668">
        <v>1</v>
      </c>
      <c r="J151" s="668">
        <v>35.549337256028345</v>
      </c>
      <c r="K151" s="681">
        <v>1</v>
      </c>
      <c r="L151" s="668">
        <v>1</v>
      </c>
      <c r="M151" s="669">
        <v>35.549337256028345</v>
      </c>
    </row>
    <row r="152" spans="1:13" ht="14.4" customHeight="1" x14ac:dyDescent="0.3">
      <c r="A152" s="664" t="s">
        <v>541</v>
      </c>
      <c r="B152" s="665" t="s">
        <v>2737</v>
      </c>
      <c r="C152" s="665" t="s">
        <v>1498</v>
      </c>
      <c r="D152" s="665" t="s">
        <v>2738</v>
      </c>
      <c r="E152" s="665" t="s">
        <v>2739</v>
      </c>
      <c r="F152" s="668"/>
      <c r="G152" s="668"/>
      <c r="H152" s="681">
        <v>0</v>
      </c>
      <c r="I152" s="668">
        <v>11</v>
      </c>
      <c r="J152" s="668">
        <v>970.75000000000011</v>
      </c>
      <c r="K152" s="681">
        <v>1</v>
      </c>
      <c r="L152" s="668">
        <v>11</v>
      </c>
      <c r="M152" s="669">
        <v>970.75000000000011</v>
      </c>
    </row>
    <row r="153" spans="1:13" ht="14.4" customHeight="1" x14ac:dyDescent="0.3">
      <c r="A153" s="664" t="s">
        <v>541</v>
      </c>
      <c r="B153" s="665" t="s">
        <v>2737</v>
      </c>
      <c r="C153" s="665" t="s">
        <v>2388</v>
      </c>
      <c r="D153" s="665" t="s">
        <v>2738</v>
      </c>
      <c r="E153" s="665" t="s">
        <v>2870</v>
      </c>
      <c r="F153" s="668"/>
      <c r="G153" s="668"/>
      <c r="H153" s="681">
        <v>0</v>
      </c>
      <c r="I153" s="668">
        <v>1</v>
      </c>
      <c r="J153" s="668">
        <v>135.77999999999997</v>
      </c>
      <c r="K153" s="681">
        <v>1</v>
      </c>
      <c r="L153" s="668">
        <v>1</v>
      </c>
      <c r="M153" s="669">
        <v>135.77999999999997</v>
      </c>
    </row>
    <row r="154" spans="1:13" ht="14.4" customHeight="1" x14ac:dyDescent="0.3">
      <c r="A154" s="664" t="s">
        <v>541</v>
      </c>
      <c r="B154" s="665" t="s">
        <v>2740</v>
      </c>
      <c r="C154" s="665" t="s">
        <v>1832</v>
      </c>
      <c r="D154" s="665" t="s">
        <v>2871</v>
      </c>
      <c r="E154" s="665" t="s">
        <v>2870</v>
      </c>
      <c r="F154" s="668">
        <v>1</v>
      </c>
      <c r="G154" s="668">
        <v>226.18999999999997</v>
      </c>
      <c r="H154" s="681">
        <v>1</v>
      </c>
      <c r="I154" s="668"/>
      <c r="J154" s="668"/>
      <c r="K154" s="681">
        <v>0</v>
      </c>
      <c r="L154" s="668">
        <v>1</v>
      </c>
      <c r="M154" s="669">
        <v>226.18999999999997</v>
      </c>
    </row>
    <row r="155" spans="1:13" ht="14.4" customHeight="1" x14ac:dyDescent="0.3">
      <c r="A155" s="664" t="s">
        <v>541</v>
      </c>
      <c r="B155" s="665" t="s">
        <v>2740</v>
      </c>
      <c r="C155" s="665" t="s">
        <v>1513</v>
      </c>
      <c r="D155" s="665" t="s">
        <v>2741</v>
      </c>
      <c r="E155" s="665" t="s">
        <v>2739</v>
      </c>
      <c r="F155" s="668"/>
      <c r="G155" s="668"/>
      <c r="H155" s="681">
        <v>0</v>
      </c>
      <c r="I155" s="668">
        <v>3</v>
      </c>
      <c r="J155" s="668">
        <v>350.43000000000006</v>
      </c>
      <c r="K155" s="681">
        <v>1</v>
      </c>
      <c r="L155" s="668">
        <v>3</v>
      </c>
      <c r="M155" s="669">
        <v>350.43000000000006</v>
      </c>
    </row>
    <row r="156" spans="1:13" ht="14.4" customHeight="1" x14ac:dyDescent="0.3">
      <c r="A156" s="664" t="s">
        <v>541</v>
      </c>
      <c r="B156" s="665" t="s">
        <v>2742</v>
      </c>
      <c r="C156" s="665" t="s">
        <v>2338</v>
      </c>
      <c r="D156" s="665" t="s">
        <v>2339</v>
      </c>
      <c r="E156" s="665" t="s">
        <v>2872</v>
      </c>
      <c r="F156" s="668"/>
      <c r="G156" s="668"/>
      <c r="H156" s="681">
        <v>0</v>
      </c>
      <c r="I156" s="668">
        <v>1</v>
      </c>
      <c r="J156" s="668">
        <v>168.54</v>
      </c>
      <c r="K156" s="681">
        <v>1</v>
      </c>
      <c r="L156" s="668">
        <v>1</v>
      </c>
      <c r="M156" s="669">
        <v>168.54</v>
      </c>
    </row>
    <row r="157" spans="1:13" ht="14.4" customHeight="1" x14ac:dyDescent="0.3">
      <c r="A157" s="664" t="s">
        <v>541</v>
      </c>
      <c r="B157" s="665" t="s">
        <v>2873</v>
      </c>
      <c r="C157" s="665" t="s">
        <v>2328</v>
      </c>
      <c r="D157" s="665" t="s">
        <v>2329</v>
      </c>
      <c r="E157" s="665" t="s">
        <v>2874</v>
      </c>
      <c r="F157" s="668"/>
      <c r="G157" s="668"/>
      <c r="H157" s="681">
        <v>0</v>
      </c>
      <c r="I157" s="668">
        <v>2</v>
      </c>
      <c r="J157" s="668">
        <v>197.19999888163107</v>
      </c>
      <c r="K157" s="681">
        <v>1</v>
      </c>
      <c r="L157" s="668">
        <v>2</v>
      </c>
      <c r="M157" s="669">
        <v>197.19999888163107</v>
      </c>
    </row>
    <row r="158" spans="1:13" ht="14.4" customHeight="1" x14ac:dyDescent="0.3">
      <c r="A158" s="664" t="s">
        <v>541</v>
      </c>
      <c r="B158" s="665" t="s">
        <v>2875</v>
      </c>
      <c r="C158" s="665" t="s">
        <v>2404</v>
      </c>
      <c r="D158" s="665" t="s">
        <v>2876</v>
      </c>
      <c r="E158" s="665" t="s">
        <v>2877</v>
      </c>
      <c r="F158" s="668"/>
      <c r="G158" s="668"/>
      <c r="H158" s="681">
        <v>0</v>
      </c>
      <c r="I158" s="668">
        <v>3</v>
      </c>
      <c r="J158" s="668">
        <v>4125</v>
      </c>
      <c r="K158" s="681">
        <v>1</v>
      </c>
      <c r="L158" s="668">
        <v>3</v>
      </c>
      <c r="M158" s="669">
        <v>4125</v>
      </c>
    </row>
    <row r="159" spans="1:13" ht="14.4" customHeight="1" x14ac:dyDescent="0.3">
      <c r="A159" s="664" t="s">
        <v>541</v>
      </c>
      <c r="B159" s="665" t="s">
        <v>2745</v>
      </c>
      <c r="C159" s="665" t="s">
        <v>1567</v>
      </c>
      <c r="D159" s="665" t="s">
        <v>1439</v>
      </c>
      <c r="E159" s="665" t="s">
        <v>2746</v>
      </c>
      <c r="F159" s="668"/>
      <c r="G159" s="668"/>
      <c r="H159" s="681">
        <v>0</v>
      </c>
      <c r="I159" s="668">
        <v>3</v>
      </c>
      <c r="J159" s="668">
        <v>430.40993564184186</v>
      </c>
      <c r="K159" s="681">
        <v>1</v>
      </c>
      <c r="L159" s="668">
        <v>3</v>
      </c>
      <c r="M159" s="669">
        <v>430.40993564184186</v>
      </c>
    </row>
    <row r="160" spans="1:13" ht="14.4" customHeight="1" x14ac:dyDescent="0.3">
      <c r="A160" s="664" t="s">
        <v>541</v>
      </c>
      <c r="B160" s="665" t="s">
        <v>2745</v>
      </c>
      <c r="C160" s="665" t="s">
        <v>1438</v>
      </c>
      <c r="D160" s="665" t="s">
        <v>1439</v>
      </c>
      <c r="E160" s="665" t="s">
        <v>2747</v>
      </c>
      <c r="F160" s="668"/>
      <c r="G160" s="668"/>
      <c r="H160" s="681">
        <v>0</v>
      </c>
      <c r="I160" s="668">
        <v>8</v>
      </c>
      <c r="J160" s="668">
        <v>278</v>
      </c>
      <c r="K160" s="681">
        <v>1</v>
      </c>
      <c r="L160" s="668">
        <v>8</v>
      </c>
      <c r="M160" s="669">
        <v>278</v>
      </c>
    </row>
    <row r="161" spans="1:13" ht="14.4" customHeight="1" x14ac:dyDescent="0.3">
      <c r="A161" s="664" t="s">
        <v>541</v>
      </c>
      <c r="B161" s="665" t="s">
        <v>2745</v>
      </c>
      <c r="C161" s="665" t="s">
        <v>2395</v>
      </c>
      <c r="D161" s="665" t="s">
        <v>1439</v>
      </c>
      <c r="E161" s="665" t="s">
        <v>2878</v>
      </c>
      <c r="F161" s="668"/>
      <c r="G161" s="668"/>
      <c r="H161" s="681">
        <v>0</v>
      </c>
      <c r="I161" s="668">
        <v>35</v>
      </c>
      <c r="J161" s="668">
        <v>2243.5</v>
      </c>
      <c r="K161" s="681">
        <v>1</v>
      </c>
      <c r="L161" s="668">
        <v>35</v>
      </c>
      <c r="M161" s="669">
        <v>2243.5</v>
      </c>
    </row>
    <row r="162" spans="1:13" ht="14.4" customHeight="1" x14ac:dyDescent="0.3">
      <c r="A162" s="664" t="s">
        <v>541</v>
      </c>
      <c r="B162" s="665" t="s">
        <v>2745</v>
      </c>
      <c r="C162" s="665" t="s">
        <v>2392</v>
      </c>
      <c r="D162" s="665" t="s">
        <v>1439</v>
      </c>
      <c r="E162" s="665" t="s">
        <v>2879</v>
      </c>
      <c r="F162" s="668"/>
      <c r="G162" s="668"/>
      <c r="H162" s="681">
        <v>0</v>
      </c>
      <c r="I162" s="668">
        <v>31</v>
      </c>
      <c r="J162" s="668">
        <v>5321.7699999999986</v>
      </c>
      <c r="K162" s="681">
        <v>1</v>
      </c>
      <c r="L162" s="668">
        <v>31</v>
      </c>
      <c r="M162" s="669">
        <v>5321.7699999999986</v>
      </c>
    </row>
    <row r="163" spans="1:13" ht="14.4" customHeight="1" x14ac:dyDescent="0.3">
      <c r="A163" s="664" t="s">
        <v>541</v>
      </c>
      <c r="B163" s="665" t="s">
        <v>2748</v>
      </c>
      <c r="C163" s="665" t="s">
        <v>1537</v>
      </c>
      <c r="D163" s="665" t="s">
        <v>2750</v>
      </c>
      <c r="E163" s="665" t="s">
        <v>2751</v>
      </c>
      <c r="F163" s="668"/>
      <c r="G163" s="668"/>
      <c r="H163" s="681">
        <v>0</v>
      </c>
      <c r="I163" s="668">
        <v>3</v>
      </c>
      <c r="J163" s="668">
        <v>184.58999999999997</v>
      </c>
      <c r="K163" s="681">
        <v>1</v>
      </c>
      <c r="L163" s="668">
        <v>3</v>
      </c>
      <c r="M163" s="669">
        <v>184.58999999999997</v>
      </c>
    </row>
    <row r="164" spans="1:13" ht="14.4" customHeight="1" x14ac:dyDescent="0.3">
      <c r="A164" s="664" t="s">
        <v>541</v>
      </c>
      <c r="B164" s="665" t="s">
        <v>2755</v>
      </c>
      <c r="C164" s="665" t="s">
        <v>2424</v>
      </c>
      <c r="D164" s="665" t="s">
        <v>2425</v>
      </c>
      <c r="E164" s="665" t="s">
        <v>2880</v>
      </c>
      <c r="F164" s="668"/>
      <c r="G164" s="668"/>
      <c r="H164" s="681">
        <v>0</v>
      </c>
      <c r="I164" s="668">
        <v>2</v>
      </c>
      <c r="J164" s="668">
        <v>338.07950218148994</v>
      </c>
      <c r="K164" s="681">
        <v>1</v>
      </c>
      <c r="L164" s="668">
        <v>2</v>
      </c>
      <c r="M164" s="669">
        <v>338.07950218148994</v>
      </c>
    </row>
    <row r="165" spans="1:13" ht="14.4" customHeight="1" x14ac:dyDescent="0.3">
      <c r="A165" s="664" t="s">
        <v>541</v>
      </c>
      <c r="B165" s="665" t="s">
        <v>2755</v>
      </c>
      <c r="C165" s="665" t="s">
        <v>1716</v>
      </c>
      <c r="D165" s="665" t="s">
        <v>2425</v>
      </c>
      <c r="E165" s="665" t="s">
        <v>2756</v>
      </c>
      <c r="F165" s="668"/>
      <c r="G165" s="668"/>
      <c r="H165" s="681">
        <v>0</v>
      </c>
      <c r="I165" s="668">
        <v>2</v>
      </c>
      <c r="J165" s="668">
        <v>231.88000000000002</v>
      </c>
      <c r="K165" s="681">
        <v>1</v>
      </c>
      <c r="L165" s="668">
        <v>2</v>
      </c>
      <c r="M165" s="669">
        <v>231.88000000000002</v>
      </c>
    </row>
    <row r="166" spans="1:13" ht="14.4" customHeight="1" x14ac:dyDescent="0.3">
      <c r="A166" s="664" t="s">
        <v>541</v>
      </c>
      <c r="B166" s="665" t="s">
        <v>2755</v>
      </c>
      <c r="C166" s="665" t="s">
        <v>1656</v>
      </c>
      <c r="D166" s="665" t="s">
        <v>2757</v>
      </c>
      <c r="E166" s="665" t="s">
        <v>2758</v>
      </c>
      <c r="F166" s="668"/>
      <c r="G166" s="668"/>
      <c r="H166" s="681">
        <v>0</v>
      </c>
      <c r="I166" s="668">
        <v>1</v>
      </c>
      <c r="J166" s="668">
        <v>110.60199999999999</v>
      </c>
      <c r="K166" s="681">
        <v>1</v>
      </c>
      <c r="L166" s="668">
        <v>1</v>
      </c>
      <c r="M166" s="669">
        <v>110.60199999999999</v>
      </c>
    </row>
    <row r="167" spans="1:13" ht="14.4" customHeight="1" x14ac:dyDescent="0.3">
      <c r="A167" s="664" t="s">
        <v>541</v>
      </c>
      <c r="B167" s="665" t="s">
        <v>2755</v>
      </c>
      <c r="C167" s="665" t="s">
        <v>1720</v>
      </c>
      <c r="D167" s="665" t="s">
        <v>2762</v>
      </c>
      <c r="E167" s="665" t="s">
        <v>2763</v>
      </c>
      <c r="F167" s="668"/>
      <c r="G167" s="668"/>
      <c r="H167" s="681">
        <v>0</v>
      </c>
      <c r="I167" s="668">
        <v>5</v>
      </c>
      <c r="J167" s="668">
        <v>558.57999999999993</v>
      </c>
      <c r="K167" s="681">
        <v>1</v>
      </c>
      <c r="L167" s="668">
        <v>5</v>
      </c>
      <c r="M167" s="669">
        <v>558.57999999999993</v>
      </c>
    </row>
    <row r="168" spans="1:13" ht="14.4" customHeight="1" x14ac:dyDescent="0.3">
      <c r="A168" s="664" t="s">
        <v>541</v>
      </c>
      <c r="B168" s="665" t="s">
        <v>2764</v>
      </c>
      <c r="C168" s="665" t="s">
        <v>1690</v>
      </c>
      <c r="D168" s="665" t="s">
        <v>2765</v>
      </c>
      <c r="E168" s="665" t="s">
        <v>2766</v>
      </c>
      <c r="F168" s="668">
        <v>30.600000000000009</v>
      </c>
      <c r="G168" s="668">
        <v>5395.9920000000002</v>
      </c>
      <c r="H168" s="681">
        <v>1</v>
      </c>
      <c r="I168" s="668"/>
      <c r="J168" s="668"/>
      <c r="K168" s="681">
        <v>0</v>
      </c>
      <c r="L168" s="668">
        <v>30.600000000000009</v>
      </c>
      <c r="M168" s="669">
        <v>5395.9920000000002</v>
      </c>
    </row>
    <row r="169" spans="1:13" ht="14.4" customHeight="1" x14ac:dyDescent="0.3">
      <c r="A169" s="664" t="s">
        <v>541</v>
      </c>
      <c r="B169" s="665" t="s">
        <v>2764</v>
      </c>
      <c r="C169" s="665" t="s">
        <v>1709</v>
      </c>
      <c r="D169" s="665" t="s">
        <v>1710</v>
      </c>
      <c r="E169" s="665" t="s">
        <v>2767</v>
      </c>
      <c r="F169" s="668">
        <v>3.3999999999999995</v>
      </c>
      <c r="G169" s="668">
        <v>897.59999515342031</v>
      </c>
      <c r="H169" s="681">
        <v>1</v>
      </c>
      <c r="I169" s="668"/>
      <c r="J169" s="668"/>
      <c r="K169" s="681">
        <v>0</v>
      </c>
      <c r="L169" s="668">
        <v>3.3999999999999995</v>
      </c>
      <c r="M169" s="669">
        <v>897.59999515342031</v>
      </c>
    </row>
    <row r="170" spans="1:13" ht="14.4" customHeight="1" x14ac:dyDescent="0.3">
      <c r="A170" s="664" t="s">
        <v>541</v>
      </c>
      <c r="B170" s="665" t="s">
        <v>2768</v>
      </c>
      <c r="C170" s="665" t="s">
        <v>2486</v>
      </c>
      <c r="D170" s="665" t="s">
        <v>2881</v>
      </c>
      <c r="E170" s="665" t="s">
        <v>2882</v>
      </c>
      <c r="F170" s="668"/>
      <c r="G170" s="668"/>
      <c r="H170" s="681">
        <v>0</v>
      </c>
      <c r="I170" s="668">
        <v>1</v>
      </c>
      <c r="J170" s="668">
        <v>217.8</v>
      </c>
      <c r="K170" s="681">
        <v>1</v>
      </c>
      <c r="L170" s="668">
        <v>1</v>
      </c>
      <c r="M170" s="669">
        <v>217.8</v>
      </c>
    </row>
    <row r="171" spans="1:13" ht="14.4" customHeight="1" x14ac:dyDescent="0.3">
      <c r="A171" s="664" t="s">
        <v>541</v>
      </c>
      <c r="B171" s="665" t="s">
        <v>2768</v>
      </c>
      <c r="C171" s="665" t="s">
        <v>1684</v>
      </c>
      <c r="D171" s="665" t="s">
        <v>2769</v>
      </c>
      <c r="E171" s="665" t="s">
        <v>2770</v>
      </c>
      <c r="F171" s="668">
        <v>10</v>
      </c>
      <c r="G171" s="668">
        <v>1245.9000000000001</v>
      </c>
      <c r="H171" s="681">
        <v>1</v>
      </c>
      <c r="I171" s="668"/>
      <c r="J171" s="668"/>
      <c r="K171" s="681">
        <v>0</v>
      </c>
      <c r="L171" s="668">
        <v>10</v>
      </c>
      <c r="M171" s="669">
        <v>1245.9000000000001</v>
      </c>
    </row>
    <row r="172" spans="1:13" ht="14.4" customHeight="1" x14ac:dyDescent="0.3">
      <c r="A172" s="664" t="s">
        <v>541</v>
      </c>
      <c r="B172" s="665" t="s">
        <v>2771</v>
      </c>
      <c r="C172" s="665" t="s">
        <v>1744</v>
      </c>
      <c r="D172" s="665" t="s">
        <v>2772</v>
      </c>
      <c r="E172" s="665" t="s">
        <v>2766</v>
      </c>
      <c r="F172" s="668"/>
      <c r="G172" s="668"/>
      <c r="H172" s="681">
        <v>0</v>
      </c>
      <c r="I172" s="668">
        <v>0.6</v>
      </c>
      <c r="J172" s="668">
        <v>562.9799999999999</v>
      </c>
      <c r="K172" s="681">
        <v>1</v>
      </c>
      <c r="L172" s="668">
        <v>0.6</v>
      </c>
      <c r="M172" s="669">
        <v>562.9799999999999</v>
      </c>
    </row>
    <row r="173" spans="1:13" ht="14.4" customHeight="1" x14ac:dyDescent="0.3">
      <c r="A173" s="664" t="s">
        <v>541</v>
      </c>
      <c r="B173" s="665" t="s">
        <v>2773</v>
      </c>
      <c r="C173" s="665" t="s">
        <v>2499</v>
      </c>
      <c r="D173" s="665" t="s">
        <v>2774</v>
      </c>
      <c r="E173" s="665" t="s">
        <v>2883</v>
      </c>
      <c r="F173" s="668"/>
      <c r="G173" s="668"/>
      <c r="H173" s="681">
        <v>0</v>
      </c>
      <c r="I173" s="668">
        <v>4</v>
      </c>
      <c r="J173" s="668">
        <v>313.35890115344586</v>
      </c>
      <c r="K173" s="681">
        <v>1</v>
      </c>
      <c r="L173" s="668">
        <v>4</v>
      </c>
      <c r="M173" s="669">
        <v>313.35890115344586</v>
      </c>
    </row>
    <row r="174" spans="1:13" ht="14.4" customHeight="1" x14ac:dyDescent="0.3">
      <c r="A174" s="664" t="s">
        <v>541</v>
      </c>
      <c r="B174" s="665" t="s">
        <v>2779</v>
      </c>
      <c r="C174" s="665" t="s">
        <v>1664</v>
      </c>
      <c r="D174" s="665" t="s">
        <v>2780</v>
      </c>
      <c r="E174" s="665" t="s">
        <v>2781</v>
      </c>
      <c r="F174" s="668">
        <v>0.35</v>
      </c>
      <c r="G174" s="668">
        <v>236.0085</v>
      </c>
      <c r="H174" s="681">
        <v>1</v>
      </c>
      <c r="I174" s="668"/>
      <c r="J174" s="668"/>
      <c r="K174" s="681">
        <v>0</v>
      </c>
      <c r="L174" s="668">
        <v>0.35</v>
      </c>
      <c r="M174" s="669">
        <v>236.0085</v>
      </c>
    </row>
    <row r="175" spans="1:13" ht="14.4" customHeight="1" x14ac:dyDescent="0.3">
      <c r="A175" s="664" t="s">
        <v>541</v>
      </c>
      <c r="B175" s="665" t="s">
        <v>2884</v>
      </c>
      <c r="C175" s="665" t="s">
        <v>2489</v>
      </c>
      <c r="D175" s="665" t="s">
        <v>2490</v>
      </c>
      <c r="E175" s="665" t="s">
        <v>2791</v>
      </c>
      <c r="F175" s="668">
        <v>0.3</v>
      </c>
      <c r="G175" s="668">
        <v>123.91499999999999</v>
      </c>
      <c r="H175" s="681">
        <v>1</v>
      </c>
      <c r="I175" s="668"/>
      <c r="J175" s="668"/>
      <c r="K175" s="681">
        <v>0</v>
      </c>
      <c r="L175" s="668">
        <v>0.3</v>
      </c>
      <c r="M175" s="669">
        <v>123.91499999999999</v>
      </c>
    </row>
    <row r="176" spans="1:13" ht="14.4" customHeight="1" x14ac:dyDescent="0.3">
      <c r="A176" s="664" t="s">
        <v>541</v>
      </c>
      <c r="B176" s="665" t="s">
        <v>2785</v>
      </c>
      <c r="C176" s="665" t="s">
        <v>1738</v>
      </c>
      <c r="D176" s="665" t="s">
        <v>2786</v>
      </c>
      <c r="E176" s="665" t="s">
        <v>2787</v>
      </c>
      <c r="F176" s="668"/>
      <c r="G176" s="668"/>
      <c r="H176" s="681">
        <v>0</v>
      </c>
      <c r="I176" s="668">
        <v>4</v>
      </c>
      <c r="J176" s="668">
        <v>138.63999999999999</v>
      </c>
      <c r="K176" s="681">
        <v>1</v>
      </c>
      <c r="L176" s="668">
        <v>4</v>
      </c>
      <c r="M176" s="669">
        <v>138.63999999999999</v>
      </c>
    </row>
    <row r="177" spans="1:13" ht="14.4" customHeight="1" x14ac:dyDescent="0.3">
      <c r="A177" s="664" t="s">
        <v>541</v>
      </c>
      <c r="B177" s="665" t="s">
        <v>2885</v>
      </c>
      <c r="C177" s="665" t="s">
        <v>2495</v>
      </c>
      <c r="D177" s="665" t="s">
        <v>2886</v>
      </c>
      <c r="E177" s="665" t="s">
        <v>2887</v>
      </c>
      <c r="F177" s="668"/>
      <c r="G177" s="668"/>
      <c r="H177" s="681">
        <v>0</v>
      </c>
      <c r="I177" s="668">
        <v>14</v>
      </c>
      <c r="J177" s="668">
        <v>404.46000000000004</v>
      </c>
      <c r="K177" s="681">
        <v>1</v>
      </c>
      <c r="L177" s="668">
        <v>14</v>
      </c>
      <c r="M177" s="669">
        <v>404.46000000000004</v>
      </c>
    </row>
    <row r="178" spans="1:13" ht="14.4" customHeight="1" x14ac:dyDescent="0.3">
      <c r="A178" s="664" t="s">
        <v>541</v>
      </c>
      <c r="B178" s="665" t="s">
        <v>2789</v>
      </c>
      <c r="C178" s="665" t="s">
        <v>2502</v>
      </c>
      <c r="D178" s="665" t="s">
        <v>2888</v>
      </c>
      <c r="E178" s="665" t="s">
        <v>2889</v>
      </c>
      <c r="F178" s="668"/>
      <c r="G178" s="668"/>
      <c r="H178" s="681">
        <v>0</v>
      </c>
      <c r="I178" s="668">
        <v>1</v>
      </c>
      <c r="J178" s="668">
        <v>284.68</v>
      </c>
      <c r="K178" s="681">
        <v>1</v>
      </c>
      <c r="L178" s="668">
        <v>1</v>
      </c>
      <c r="M178" s="669">
        <v>284.68</v>
      </c>
    </row>
    <row r="179" spans="1:13" ht="14.4" customHeight="1" x14ac:dyDescent="0.3">
      <c r="A179" s="664" t="s">
        <v>541</v>
      </c>
      <c r="B179" s="665" t="s">
        <v>2890</v>
      </c>
      <c r="C179" s="665" t="s">
        <v>1829</v>
      </c>
      <c r="D179" s="665" t="s">
        <v>2891</v>
      </c>
      <c r="E179" s="665" t="s">
        <v>2892</v>
      </c>
      <c r="F179" s="668">
        <v>2</v>
      </c>
      <c r="G179" s="668">
        <v>2151.71</v>
      </c>
      <c r="H179" s="681">
        <v>1</v>
      </c>
      <c r="I179" s="668"/>
      <c r="J179" s="668"/>
      <c r="K179" s="681">
        <v>0</v>
      </c>
      <c r="L179" s="668">
        <v>2</v>
      </c>
      <c r="M179" s="669">
        <v>2151.71</v>
      </c>
    </row>
    <row r="180" spans="1:13" ht="14.4" customHeight="1" x14ac:dyDescent="0.3">
      <c r="A180" s="664" t="s">
        <v>541</v>
      </c>
      <c r="B180" s="665" t="s">
        <v>2890</v>
      </c>
      <c r="C180" s="665" t="s">
        <v>1825</v>
      </c>
      <c r="D180" s="665" t="s">
        <v>2891</v>
      </c>
      <c r="E180" s="665" t="s">
        <v>2893</v>
      </c>
      <c r="F180" s="668">
        <v>8</v>
      </c>
      <c r="G180" s="668">
        <v>6670.87</v>
      </c>
      <c r="H180" s="681">
        <v>1</v>
      </c>
      <c r="I180" s="668"/>
      <c r="J180" s="668"/>
      <c r="K180" s="681">
        <v>0</v>
      </c>
      <c r="L180" s="668">
        <v>8</v>
      </c>
      <c r="M180" s="669">
        <v>6670.87</v>
      </c>
    </row>
    <row r="181" spans="1:13" ht="14.4" customHeight="1" x14ac:dyDescent="0.3">
      <c r="A181" s="664" t="s">
        <v>541</v>
      </c>
      <c r="B181" s="665" t="s">
        <v>2804</v>
      </c>
      <c r="C181" s="665" t="s">
        <v>2348</v>
      </c>
      <c r="D181" s="665" t="s">
        <v>2805</v>
      </c>
      <c r="E181" s="665" t="s">
        <v>2894</v>
      </c>
      <c r="F181" s="668"/>
      <c r="G181" s="668"/>
      <c r="H181" s="681">
        <v>0</v>
      </c>
      <c r="I181" s="668">
        <v>1</v>
      </c>
      <c r="J181" s="668">
        <v>414.79000000000013</v>
      </c>
      <c r="K181" s="681">
        <v>1</v>
      </c>
      <c r="L181" s="668">
        <v>1</v>
      </c>
      <c r="M181" s="669">
        <v>414.79000000000013</v>
      </c>
    </row>
    <row r="182" spans="1:13" ht="14.4" customHeight="1" x14ac:dyDescent="0.3">
      <c r="A182" s="664" t="s">
        <v>541</v>
      </c>
      <c r="B182" s="665" t="s">
        <v>2804</v>
      </c>
      <c r="C182" s="665" t="s">
        <v>1491</v>
      </c>
      <c r="D182" s="665" t="s">
        <v>2805</v>
      </c>
      <c r="E182" s="665" t="s">
        <v>2806</v>
      </c>
      <c r="F182" s="668"/>
      <c r="G182" s="668"/>
      <c r="H182" s="681">
        <v>0</v>
      </c>
      <c r="I182" s="668">
        <v>1</v>
      </c>
      <c r="J182" s="668">
        <v>322.49</v>
      </c>
      <c r="K182" s="681">
        <v>1</v>
      </c>
      <c r="L182" s="668">
        <v>1</v>
      </c>
      <c r="M182" s="669">
        <v>322.49</v>
      </c>
    </row>
    <row r="183" spans="1:13" ht="14.4" customHeight="1" x14ac:dyDescent="0.3">
      <c r="A183" s="664" t="s">
        <v>541</v>
      </c>
      <c r="B183" s="665" t="s">
        <v>2807</v>
      </c>
      <c r="C183" s="665" t="s">
        <v>2384</v>
      </c>
      <c r="D183" s="665" t="s">
        <v>2385</v>
      </c>
      <c r="E183" s="665" t="s">
        <v>2895</v>
      </c>
      <c r="F183" s="668"/>
      <c r="G183" s="668"/>
      <c r="H183" s="681">
        <v>0</v>
      </c>
      <c r="I183" s="668">
        <v>1</v>
      </c>
      <c r="J183" s="668">
        <v>90.660000000000025</v>
      </c>
      <c r="K183" s="681">
        <v>1</v>
      </c>
      <c r="L183" s="668">
        <v>1</v>
      </c>
      <c r="M183" s="669">
        <v>90.660000000000025</v>
      </c>
    </row>
    <row r="184" spans="1:13" ht="14.4" customHeight="1" x14ac:dyDescent="0.3">
      <c r="A184" s="664" t="s">
        <v>541</v>
      </c>
      <c r="B184" s="665" t="s">
        <v>2807</v>
      </c>
      <c r="C184" s="665" t="s">
        <v>1573</v>
      </c>
      <c r="D184" s="665" t="s">
        <v>1574</v>
      </c>
      <c r="E184" s="665" t="s">
        <v>2808</v>
      </c>
      <c r="F184" s="668"/>
      <c r="G184" s="668"/>
      <c r="H184" s="681">
        <v>0</v>
      </c>
      <c r="I184" s="668">
        <v>3</v>
      </c>
      <c r="J184" s="668">
        <v>184.9799999999999</v>
      </c>
      <c r="K184" s="681">
        <v>1</v>
      </c>
      <c r="L184" s="668">
        <v>3</v>
      </c>
      <c r="M184" s="669">
        <v>184.9799999999999</v>
      </c>
    </row>
    <row r="185" spans="1:13" ht="14.4" customHeight="1" x14ac:dyDescent="0.3">
      <c r="A185" s="664" t="s">
        <v>541</v>
      </c>
      <c r="B185" s="665" t="s">
        <v>2896</v>
      </c>
      <c r="C185" s="665" t="s">
        <v>1821</v>
      </c>
      <c r="D185" s="665" t="s">
        <v>2897</v>
      </c>
      <c r="E185" s="665" t="s">
        <v>2898</v>
      </c>
      <c r="F185" s="668">
        <v>1</v>
      </c>
      <c r="G185" s="668">
        <v>149.53000000000003</v>
      </c>
      <c r="H185" s="681">
        <v>1</v>
      </c>
      <c r="I185" s="668"/>
      <c r="J185" s="668"/>
      <c r="K185" s="681">
        <v>0</v>
      </c>
      <c r="L185" s="668">
        <v>1</v>
      </c>
      <c r="M185" s="669">
        <v>149.53000000000003</v>
      </c>
    </row>
    <row r="186" spans="1:13" ht="14.4" customHeight="1" x14ac:dyDescent="0.3">
      <c r="A186" s="664" t="s">
        <v>541</v>
      </c>
      <c r="B186" s="665" t="s">
        <v>2899</v>
      </c>
      <c r="C186" s="665" t="s">
        <v>2398</v>
      </c>
      <c r="D186" s="665" t="s">
        <v>2399</v>
      </c>
      <c r="E186" s="665" t="s">
        <v>2739</v>
      </c>
      <c r="F186" s="668"/>
      <c r="G186" s="668"/>
      <c r="H186" s="681">
        <v>0</v>
      </c>
      <c r="I186" s="668">
        <v>1</v>
      </c>
      <c r="J186" s="668">
        <v>27.479999999999993</v>
      </c>
      <c r="K186" s="681">
        <v>1</v>
      </c>
      <c r="L186" s="668">
        <v>1</v>
      </c>
      <c r="M186" s="669">
        <v>27.479999999999993</v>
      </c>
    </row>
    <row r="187" spans="1:13" ht="14.4" customHeight="1" x14ac:dyDescent="0.3">
      <c r="A187" s="664" t="s">
        <v>541</v>
      </c>
      <c r="B187" s="665" t="s">
        <v>2812</v>
      </c>
      <c r="C187" s="665" t="s">
        <v>1553</v>
      </c>
      <c r="D187" s="665" t="s">
        <v>2813</v>
      </c>
      <c r="E187" s="665" t="s">
        <v>2711</v>
      </c>
      <c r="F187" s="668"/>
      <c r="G187" s="668"/>
      <c r="H187" s="681">
        <v>0</v>
      </c>
      <c r="I187" s="668">
        <v>1</v>
      </c>
      <c r="J187" s="668">
        <v>71.169253675039059</v>
      </c>
      <c r="K187" s="681">
        <v>1</v>
      </c>
      <c r="L187" s="668">
        <v>1</v>
      </c>
      <c r="M187" s="669">
        <v>71.169253675039059</v>
      </c>
    </row>
    <row r="188" spans="1:13" ht="14.4" customHeight="1" x14ac:dyDescent="0.3">
      <c r="A188" s="664" t="s">
        <v>541</v>
      </c>
      <c r="B188" s="665" t="s">
        <v>2820</v>
      </c>
      <c r="C188" s="665" t="s">
        <v>1530</v>
      </c>
      <c r="D188" s="665" t="s">
        <v>1531</v>
      </c>
      <c r="E188" s="665" t="s">
        <v>2821</v>
      </c>
      <c r="F188" s="668"/>
      <c r="G188" s="668"/>
      <c r="H188" s="681">
        <v>0</v>
      </c>
      <c r="I188" s="668">
        <v>1</v>
      </c>
      <c r="J188" s="668">
        <v>50.169997841970918</v>
      </c>
      <c r="K188" s="681">
        <v>1</v>
      </c>
      <c r="L188" s="668">
        <v>1</v>
      </c>
      <c r="M188" s="669">
        <v>50.169997841970918</v>
      </c>
    </row>
    <row r="189" spans="1:13" ht="14.4" customHeight="1" x14ac:dyDescent="0.3">
      <c r="A189" s="664" t="s">
        <v>541</v>
      </c>
      <c r="B189" s="665" t="s">
        <v>2820</v>
      </c>
      <c r="C189" s="665" t="s">
        <v>2342</v>
      </c>
      <c r="D189" s="665" t="s">
        <v>2900</v>
      </c>
      <c r="E189" s="665" t="s">
        <v>2901</v>
      </c>
      <c r="F189" s="668"/>
      <c r="G189" s="668"/>
      <c r="H189" s="681">
        <v>0</v>
      </c>
      <c r="I189" s="668">
        <v>2</v>
      </c>
      <c r="J189" s="668">
        <v>162.57999999999998</v>
      </c>
      <c r="K189" s="681">
        <v>1</v>
      </c>
      <c r="L189" s="668">
        <v>2</v>
      </c>
      <c r="M189" s="669">
        <v>162.57999999999998</v>
      </c>
    </row>
    <row r="190" spans="1:13" ht="14.4" customHeight="1" x14ac:dyDescent="0.3">
      <c r="A190" s="664" t="s">
        <v>541</v>
      </c>
      <c r="B190" s="665" t="s">
        <v>2902</v>
      </c>
      <c r="C190" s="665" t="s">
        <v>2433</v>
      </c>
      <c r="D190" s="665" t="s">
        <v>2903</v>
      </c>
      <c r="E190" s="665" t="s">
        <v>2904</v>
      </c>
      <c r="F190" s="668"/>
      <c r="G190" s="668"/>
      <c r="H190" s="681">
        <v>0</v>
      </c>
      <c r="I190" s="668">
        <v>1</v>
      </c>
      <c r="J190" s="668">
        <v>317.60999999999996</v>
      </c>
      <c r="K190" s="681">
        <v>1</v>
      </c>
      <c r="L190" s="668">
        <v>1</v>
      </c>
      <c r="M190" s="669">
        <v>317.60999999999996</v>
      </c>
    </row>
    <row r="191" spans="1:13" ht="14.4" customHeight="1" x14ac:dyDescent="0.3">
      <c r="A191" s="664" t="s">
        <v>541</v>
      </c>
      <c r="B191" s="665" t="s">
        <v>2905</v>
      </c>
      <c r="C191" s="665" t="s">
        <v>1809</v>
      </c>
      <c r="D191" s="665" t="s">
        <v>1810</v>
      </c>
      <c r="E191" s="665" t="s">
        <v>2906</v>
      </c>
      <c r="F191" s="668">
        <v>2</v>
      </c>
      <c r="G191" s="668">
        <v>208.39999999999995</v>
      </c>
      <c r="H191" s="681">
        <v>1</v>
      </c>
      <c r="I191" s="668"/>
      <c r="J191" s="668"/>
      <c r="K191" s="681">
        <v>0</v>
      </c>
      <c r="L191" s="668">
        <v>2</v>
      </c>
      <c r="M191" s="669">
        <v>208.39999999999995</v>
      </c>
    </row>
    <row r="192" spans="1:13" ht="14.4" customHeight="1" x14ac:dyDescent="0.3">
      <c r="A192" s="664" t="s">
        <v>541</v>
      </c>
      <c r="B192" s="665" t="s">
        <v>2907</v>
      </c>
      <c r="C192" s="665" t="s">
        <v>2321</v>
      </c>
      <c r="D192" s="665" t="s">
        <v>2322</v>
      </c>
      <c r="E192" s="665" t="s">
        <v>2908</v>
      </c>
      <c r="F192" s="668"/>
      <c r="G192" s="668"/>
      <c r="H192" s="681">
        <v>0</v>
      </c>
      <c r="I192" s="668">
        <v>1</v>
      </c>
      <c r="J192" s="668">
        <v>75.920000000000016</v>
      </c>
      <c r="K192" s="681">
        <v>1</v>
      </c>
      <c r="L192" s="668">
        <v>1</v>
      </c>
      <c r="M192" s="669">
        <v>75.920000000000016</v>
      </c>
    </row>
    <row r="193" spans="1:13" ht="14.4" customHeight="1" x14ac:dyDescent="0.3">
      <c r="A193" s="664" t="s">
        <v>541</v>
      </c>
      <c r="B193" s="665" t="s">
        <v>2907</v>
      </c>
      <c r="C193" s="665" t="s">
        <v>2346</v>
      </c>
      <c r="D193" s="665" t="s">
        <v>2322</v>
      </c>
      <c r="E193" s="665" t="s">
        <v>2711</v>
      </c>
      <c r="F193" s="668"/>
      <c r="G193" s="668"/>
      <c r="H193" s="681">
        <v>0</v>
      </c>
      <c r="I193" s="668">
        <v>1</v>
      </c>
      <c r="J193" s="668">
        <v>30.22</v>
      </c>
      <c r="K193" s="681">
        <v>1</v>
      </c>
      <c r="L193" s="668">
        <v>1</v>
      </c>
      <c r="M193" s="669">
        <v>30.22</v>
      </c>
    </row>
    <row r="194" spans="1:13" ht="14.4" customHeight="1" x14ac:dyDescent="0.3">
      <c r="A194" s="664" t="s">
        <v>541</v>
      </c>
      <c r="B194" s="665" t="s">
        <v>2825</v>
      </c>
      <c r="C194" s="665" t="s">
        <v>2469</v>
      </c>
      <c r="D194" s="665" t="s">
        <v>2470</v>
      </c>
      <c r="E194" s="665" t="s">
        <v>2456</v>
      </c>
      <c r="F194" s="668"/>
      <c r="G194" s="668"/>
      <c r="H194" s="681">
        <v>0</v>
      </c>
      <c r="I194" s="668">
        <v>1</v>
      </c>
      <c r="J194" s="668">
        <v>159.68833333333333</v>
      </c>
      <c r="K194" s="681">
        <v>1</v>
      </c>
      <c r="L194" s="668">
        <v>1</v>
      </c>
      <c r="M194" s="669">
        <v>159.68833333333333</v>
      </c>
    </row>
    <row r="195" spans="1:13" ht="14.4" customHeight="1" x14ac:dyDescent="0.3">
      <c r="A195" s="664" t="s">
        <v>541</v>
      </c>
      <c r="B195" s="665" t="s">
        <v>2825</v>
      </c>
      <c r="C195" s="665" t="s">
        <v>2471</v>
      </c>
      <c r="D195" s="665" t="s">
        <v>2472</v>
      </c>
      <c r="E195" s="665" t="s">
        <v>2456</v>
      </c>
      <c r="F195" s="668"/>
      <c r="G195" s="668"/>
      <c r="H195" s="681">
        <v>0</v>
      </c>
      <c r="I195" s="668">
        <v>1</v>
      </c>
      <c r="J195" s="668">
        <v>159.69</v>
      </c>
      <c r="K195" s="681">
        <v>1</v>
      </c>
      <c r="L195" s="668">
        <v>1</v>
      </c>
      <c r="M195" s="669">
        <v>159.69</v>
      </c>
    </row>
    <row r="196" spans="1:13" ht="14.4" customHeight="1" x14ac:dyDescent="0.3">
      <c r="A196" s="664" t="s">
        <v>541</v>
      </c>
      <c r="B196" s="665" t="s">
        <v>2825</v>
      </c>
      <c r="C196" s="665" t="s">
        <v>1633</v>
      </c>
      <c r="D196" s="665" t="s">
        <v>1634</v>
      </c>
      <c r="E196" s="665" t="s">
        <v>2826</v>
      </c>
      <c r="F196" s="668"/>
      <c r="G196" s="668"/>
      <c r="H196" s="681">
        <v>0</v>
      </c>
      <c r="I196" s="668">
        <v>5</v>
      </c>
      <c r="J196" s="668">
        <v>994.4499999999997</v>
      </c>
      <c r="K196" s="681">
        <v>1</v>
      </c>
      <c r="L196" s="668">
        <v>5</v>
      </c>
      <c r="M196" s="669">
        <v>994.4499999999997</v>
      </c>
    </row>
    <row r="197" spans="1:13" ht="14.4" customHeight="1" x14ac:dyDescent="0.3">
      <c r="A197" s="664" t="s">
        <v>541</v>
      </c>
      <c r="B197" s="665" t="s">
        <v>2825</v>
      </c>
      <c r="C197" s="665" t="s">
        <v>1623</v>
      </c>
      <c r="D197" s="665" t="s">
        <v>2827</v>
      </c>
      <c r="E197" s="665" t="s">
        <v>1625</v>
      </c>
      <c r="F197" s="668"/>
      <c r="G197" s="668"/>
      <c r="H197" s="681">
        <v>0</v>
      </c>
      <c r="I197" s="668">
        <v>44</v>
      </c>
      <c r="J197" s="668">
        <v>1811.9220008114025</v>
      </c>
      <c r="K197" s="681">
        <v>1</v>
      </c>
      <c r="L197" s="668">
        <v>44</v>
      </c>
      <c r="M197" s="669">
        <v>1811.9220008114025</v>
      </c>
    </row>
    <row r="198" spans="1:13" ht="14.4" customHeight="1" x14ac:dyDescent="0.3">
      <c r="A198" s="664" t="s">
        <v>541</v>
      </c>
      <c r="B198" s="665" t="s">
        <v>2825</v>
      </c>
      <c r="C198" s="665" t="s">
        <v>1627</v>
      </c>
      <c r="D198" s="665" t="s">
        <v>2828</v>
      </c>
      <c r="E198" s="665" t="s">
        <v>1625</v>
      </c>
      <c r="F198" s="668"/>
      <c r="G198" s="668"/>
      <c r="H198" s="681">
        <v>0</v>
      </c>
      <c r="I198" s="668">
        <v>30</v>
      </c>
      <c r="J198" s="668">
        <v>1235.4000000000001</v>
      </c>
      <c r="K198" s="681">
        <v>1</v>
      </c>
      <c r="L198" s="668">
        <v>30</v>
      </c>
      <c r="M198" s="669">
        <v>1235.4000000000001</v>
      </c>
    </row>
    <row r="199" spans="1:13" ht="14.4" customHeight="1" x14ac:dyDescent="0.3">
      <c r="A199" s="664" t="s">
        <v>541</v>
      </c>
      <c r="B199" s="665" t="s">
        <v>2825</v>
      </c>
      <c r="C199" s="665" t="s">
        <v>1630</v>
      </c>
      <c r="D199" s="665" t="s">
        <v>2829</v>
      </c>
      <c r="E199" s="665" t="s">
        <v>1625</v>
      </c>
      <c r="F199" s="668"/>
      <c r="G199" s="668"/>
      <c r="H199" s="681">
        <v>0</v>
      </c>
      <c r="I199" s="668">
        <v>40</v>
      </c>
      <c r="J199" s="668">
        <v>1647.2</v>
      </c>
      <c r="K199" s="681">
        <v>1</v>
      </c>
      <c r="L199" s="668">
        <v>40</v>
      </c>
      <c r="M199" s="669">
        <v>1647.2</v>
      </c>
    </row>
    <row r="200" spans="1:13" ht="14.4" customHeight="1" x14ac:dyDescent="0.3">
      <c r="A200" s="664" t="s">
        <v>541</v>
      </c>
      <c r="B200" s="665" t="s">
        <v>2825</v>
      </c>
      <c r="C200" s="665" t="s">
        <v>2449</v>
      </c>
      <c r="D200" s="665" t="s">
        <v>2450</v>
      </c>
      <c r="E200" s="665" t="s">
        <v>2438</v>
      </c>
      <c r="F200" s="668"/>
      <c r="G200" s="668"/>
      <c r="H200" s="681">
        <v>0</v>
      </c>
      <c r="I200" s="668">
        <v>2</v>
      </c>
      <c r="J200" s="668">
        <v>271.20018144891162</v>
      </c>
      <c r="K200" s="681">
        <v>1</v>
      </c>
      <c r="L200" s="668">
        <v>2</v>
      </c>
      <c r="M200" s="669">
        <v>271.20018144891162</v>
      </c>
    </row>
    <row r="201" spans="1:13" ht="14.4" customHeight="1" x14ac:dyDescent="0.3">
      <c r="A201" s="664" t="s">
        <v>541</v>
      </c>
      <c r="B201" s="665" t="s">
        <v>2825</v>
      </c>
      <c r="C201" s="665" t="s">
        <v>2436</v>
      </c>
      <c r="D201" s="665" t="s">
        <v>2437</v>
      </c>
      <c r="E201" s="665" t="s">
        <v>2438</v>
      </c>
      <c r="F201" s="668"/>
      <c r="G201" s="668"/>
      <c r="H201" s="681">
        <v>0</v>
      </c>
      <c r="I201" s="668">
        <v>6</v>
      </c>
      <c r="J201" s="668">
        <v>893.76000000000022</v>
      </c>
      <c r="K201" s="681">
        <v>1</v>
      </c>
      <c r="L201" s="668">
        <v>6</v>
      </c>
      <c r="M201" s="669">
        <v>893.76000000000022</v>
      </c>
    </row>
    <row r="202" spans="1:13" ht="14.4" customHeight="1" x14ac:dyDescent="0.3">
      <c r="A202" s="664" t="s">
        <v>541</v>
      </c>
      <c r="B202" s="665" t="s">
        <v>2825</v>
      </c>
      <c r="C202" s="665" t="s">
        <v>2452</v>
      </c>
      <c r="D202" s="665" t="s">
        <v>2453</v>
      </c>
      <c r="E202" s="665" t="s">
        <v>2909</v>
      </c>
      <c r="F202" s="668"/>
      <c r="G202" s="668"/>
      <c r="H202" s="681">
        <v>0</v>
      </c>
      <c r="I202" s="668">
        <v>6</v>
      </c>
      <c r="J202" s="668">
        <v>671.70028808268148</v>
      </c>
      <c r="K202" s="681">
        <v>1</v>
      </c>
      <c r="L202" s="668">
        <v>6</v>
      </c>
      <c r="M202" s="669">
        <v>671.70028808268148</v>
      </c>
    </row>
    <row r="203" spans="1:13" ht="14.4" customHeight="1" x14ac:dyDescent="0.3">
      <c r="A203" s="664" t="s">
        <v>541</v>
      </c>
      <c r="B203" s="665" t="s">
        <v>2825</v>
      </c>
      <c r="C203" s="665" t="s">
        <v>2439</v>
      </c>
      <c r="D203" s="665" t="s">
        <v>2440</v>
      </c>
      <c r="E203" s="665" t="s">
        <v>2909</v>
      </c>
      <c r="F203" s="668"/>
      <c r="G203" s="668"/>
      <c r="H203" s="681">
        <v>0</v>
      </c>
      <c r="I203" s="668">
        <v>12</v>
      </c>
      <c r="J203" s="668">
        <v>1343.4</v>
      </c>
      <c r="K203" s="681">
        <v>1</v>
      </c>
      <c r="L203" s="668">
        <v>12</v>
      </c>
      <c r="M203" s="669">
        <v>1343.4</v>
      </c>
    </row>
    <row r="204" spans="1:13" ht="14.4" customHeight="1" x14ac:dyDescent="0.3">
      <c r="A204" s="664" t="s">
        <v>541</v>
      </c>
      <c r="B204" s="665" t="s">
        <v>2825</v>
      </c>
      <c r="C204" s="665" t="s">
        <v>2442</v>
      </c>
      <c r="D204" s="665" t="s">
        <v>2443</v>
      </c>
      <c r="E204" s="665" t="s">
        <v>2909</v>
      </c>
      <c r="F204" s="668"/>
      <c r="G204" s="668"/>
      <c r="H204" s="681">
        <v>0</v>
      </c>
      <c r="I204" s="668">
        <v>13</v>
      </c>
      <c r="J204" s="668">
        <v>1455.3485135163976</v>
      </c>
      <c r="K204" s="681">
        <v>1</v>
      </c>
      <c r="L204" s="668">
        <v>13</v>
      </c>
      <c r="M204" s="669">
        <v>1455.3485135163976</v>
      </c>
    </row>
    <row r="205" spans="1:13" ht="14.4" customHeight="1" x14ac:dyDescent="0.3">
      <c r="A205" s="664" t="s">
        <v>541</v>
      </c>
      <c r="B205" s="665" t="s">
        <v>2825</v>
      </c>
      <c r="C205" s="665" t="s">
        <v>2445</v>
      </c>
      <c r="D205" s="665" t="s">
        <v>2910</v>
      </c>
      <c r="E205" s="665" t="s">
        <v>2909</v>
      </c>
      <c r="F205" s="668"/>
      <c r="G205" s="668"/>
      <c r="H205" s="681">
        <v>0</v>
      </c>
      <c r="I205" s="668">
        <v>7</v>
      </c>
      <c r="J205" s="668">
        <v>783.65019663503551</v>
      </c>
      <c r="K205" s="681">
        <v>1</v>
      </c>
      <c r="L205" s="668">
        <v>7</v>
      </c>
      <c r="M205" s="669">
        <v>783.65019663503551</v>
      </c>
    </row>
    <row r="206" spans="1:13" ht="14.4" customHeight="1" x14ac:dyDescent="0.3">
      <c r="A206" s="664" t="s">
        <v>541</v>
      </c>
      <c r="B206" s="665" t="s">
        <v>2825</v>
      </c>
      <c r="C206" s="665" t="s">
        <v>2463</v>
      </c>
      <c r="D206" s="665" t="s">
        <v>2464</v>
      </c>
      <c r="E206" s="665" t="s">
        <v>2456</v>
      </c>
      <c r="F206" s="668"/>
      <c r="G206" s="668"/>
      <c r="H206" s="681">
        <v>0</v>
      </c>
      <c r="I206" s="668">
        <v>4</v>
      </c>
      <c r="J206" s="668">
        <v>519.88315301303555</v>
      </c>
      <c r="K206" s="681">
        <v>1</v>
      </c>
      <c r="L206" s="668">
        <v>4</v>
      </c>
      <c r="M206" s="669">
        <v>519.88315301303555</v>
      </c>
    </row>
    <row r="207" spans="1:13" ht="14.4" customHeight="1" x14ac:dyDescent="0.3">
      <c r="A207" s="664" t="s">
        <v>541</v>
      </c>
      <c r="B207" s="665" t="s">
        <v>2825</v>
      </c>
      <c r="C207" s="665" t="s">
        <v>2454</v>
      </c>
      <c r="D207" s="665" t="s">
        <v>2455</v>
      </c>
      <c r="E207" s="665" t="s">
        <v>2456</v>
      </c>
      <c r="F207" s="668"/>
      <c r="G207" s="668"/>
      <c r="H207" s="681">
        <v>0</v>
      </c>
      <c r="I207" s="668">
        <v>4</v>
      </c>
      <c r="J207" s="668">
        <v>541.67999999999995</v>
      </c>
      <c r="K207" s="681">
        <v>1</v>
      </c>
      <c r="L207" s="668">
        <v>4</v>
      </c>
      <c r="M207" s="669">
        <v>541.67999999999995</v>
      </c>
    </row>
    <row r="208" spans="1:13" ht="14.4" customHeight="1" x14ac:dyDescent="0.3">
      <c r="A208" s="664" t="s">
        <v>541</v>
      </c>
      <c r="B208" s="665" t="s">
        <v>2825</v>
      </c>
      <c r="C208" s="665" t="s">
        <v>2457</v>
      </c>
      <c r="D208" s="665" t="s">
        <v>2458</v>
      </c>
      <c r="E208" s="665" t="s">
        <v>2456</v>
      </c>
      <c r="F208" s="668"/>
      <c r="G208" s="668"/>
      <c r="H208" s="681">
        <v>0</v>
      </c>
      <c r="I208" s="668">
        <v>4</v>
      </c>
      <c r="J208" s="668">
        <v>541.67999999999995</v>
      </c>
      <c r="K208" s="681">
        <v>1</v>
      </c>
      <c r="L208" s="668">
        <v>4</v>
      </c>
      <c r="M208" s="669">
        <v>541.67999999999995</v>
      </c>
    </row>
    <row r="209" spans="1:13" ht="14.4" customHeight="1" x14ac:dyDescent="0.3">
      <c r="A209" s="664" t="s">
        <v>541</v>
      </c>
      <c r="B209" s="665" t="s">
        <v>2825</v>
      </c>
      <c r="C209" s="665" t="s">
        <v>2461</v>
      </c>
      <c r="D209" s="665" t="s">
        <v>2462</v>
      </c>
      <c r="E209" s="665" t="s">
        <v>2438</v>
      </c>
      <c r="F209" s="668"/>
      <c r="G209" s="668"/>
      <c r="H209" s="681">
        <v>0</v>
      </c>
      <c r="I209" s="668">
        <v>2</v>
      </c>
      <c r="J209" s="668">
        <v>271.20005236824375</v>
      </c>
      <c r="K209" s="681">
        <v>1</v>
      </c>
      <c r="L209" s="668">
        <v>2</v>
      </c>
      <c r="M209" s="669">
        <v>271.20005236824375</v>
      </c>
    </row>
    <row r="210" spans="1:13" ht="14.4" customHeight="1" x14ac:dyDescent="0.3">
      <c r="A210" s="664" t="s">
        <v>541</v>
      </c>
      <c r="B210" s="665" t="s">
        <v>2825</v>
      </c>
      <c r="C210" s="665" t="s">
        <v>2467</v>
      </c>
      <c r="D210" s="665" t="s">
        <v>2911</v>
      </c>
      <c r="E210" s="665" t="s">
        <v>2438</v>
      </c>
      <c r="F210" s="668"/>
      <c r="G210" s="668"/>
      <c r="H210" s="681">
        <v>0</v>
      </c>
      <c r="I210" s="668">
        <v>2</v>
      </c>
      <c r="J210" s="668">
        <v>297.92</v>
      </c>
      <c r="K210" s="681">
        <v>1</v>
      </c>
      <c r="L210" s="668">
        <v>2</v>
      </c>
      <c r="M210" s="669">
        <v>297.92</v>
      </c>
    </row>
    <row r="211" spans="1:13" ht="14.4" customHeight="1" x14ac:dyDescent="0.3">
      <c r="A211" s="664" t="s">
        <v>541</v>
      </c>
      <c r="B211" s="665" t="s">
        <v>2825</v>
      </c>
      <c r="C211" s="665" t="s">
        <v>2465</v>
      </c>
      <c r="D211" s="665" t="s">
        <v>2466</v>
      </c>
      <c r="E211" s="665" t="s">
        <v>2438</v>
      </c>
      <c r="F211" s="668"/>
      <c r="G211" s="668"/>
      <c r="H211" s="681">
        <v>0</v>
      </c>
      <c r="I211" s="668">
        <v>2</v>
      </c>
      <c r="J211" s="668">
        <v>292.67114889966797</v>
      </c>
      <c r="K211" s="681">
        <v>1</v>
      </c>
      <c r="L211" s="668">
        <v>2</v>
      </c>
      <c r="M211" s="669">
        <v>292.67114889966797</v>
      </c>
    </row>
    <row r="212" spans="1:13" ht="14.4" customHeight="1" x14ac:dyDescent="0.3">
      <c r="A212" s="664" t="s">
        <v>541</v>
      </c>
      <c r="B212" s="665" t="s">
        <v>2825</v>
      </c>
      <c r="C212" s="665" t="s">
        <v>2459</v>
      </c>
      <c r="D212" s="665" t="s">
        <v>2460</v>
      </c>
      <c r="E212" s="665" t="s">
        <v>1625</v>
      </c>
      <c r="F212" s="668"/>
      <c r="G212" s="668"/>
      <c r="H212" s="681">
        <v>0</v>
      </c>
      <c r="I212" s="668">
        <v>3</v>
      </c>
      <c r="J212" s="668">
        <v>92.009999999999991</v>
      </c>
      <c r="K212" s="681">
        <v>1</v>
      </c>
      <c r="L212" s="668">
        <v>3</v>
      </c>
      <c r="M212" s="669">
        <v>92.009999999999991</v>
      </c>
    </row>
    <row r="213" spans="1:13" ht="14.4" customHeight="1" thickBot="1" x14ac:dyDescent="0.35">
      <c r="A213" s="670" t="s">
        <v>544</v>
      </c>
      <c r="B213" s="671" t="s">
        <v>2912</v>
      </c>
      <c r="C213" s="671" t="s">
        <v>2119</v>
      </c>
      <c r="D213" s="671" t="s">
        <v>2913</v>
      </c>
      <c r="E213" s="671" t="s">
        <v>2914</v>
      </c>
      <c r="F213" s="674"/>
      <c r="G213" s="674"/>
      <c r="H213" s="682">
        <v>0</v>
      </c>
      <c r="I213" s="674">
        <v>2</v>
      </c>
      <c r="J213" s="674">
        <v>53555.17</v>
      </c>
      <c r="K213" s="682">
        <v>1</v>
      </c>
      <c r="L213" s="674">
        <v>2</v>
      </c>
      <c r="M213" s="675">
        <v>53555.17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2516</v>
      </c>
      <c r="C3" s="461">
        <f>SUM(C6:C1048576)</f>
        <v>708</v>
      </c>
      <c r="D3" s="461">
        <f>SUM(D6:D1048576)</f>
        <v>589</v>
      </c>
      <c r="E3" s="462">
        <f>SUM(E6:E1048576)</f>
        <v>0</v>
      </c>
      <c r="F3" s="459">
        <f>IF(SUM($B3:$E3)=0,"",B3/SUM($B3:$E3))</f>
        <v>0.65984788880146861</v>
      </c>
      <c r="G3" s="457">
        <f t="shared" ref="G3:I3" si="0">IF(SUM($B3:$E3)=0,"",C3/SUM($B3:$E3))</f>
        <v>0.18568056648308418</v>
      </c>
      <c r="H3" s="457">
        <f t="shared" si="0"/>
        <v>0.15447154471544716</v>
      </c>
      <c r="I3" s="458">
        <f t="shared" si="0"/>
        <v>0</v>
      </c>
      <c r="J3" s="461">
        <f>SUM(J6:J1048576)</f>
        <v>392</v>
      </c>
      <c r="K3" s="461">
        <f>SUM(K6:K1048576)</f>
        <v>350</v>
      </c>
      <c r="L3" s="461">
        <f>SUM(L6:L1048576)</f>
        <v>589</v>
      </c>
      <c r="M3" s="462">
        <f>SUM(M6:M1048576)</f>
        <v>0</v>
      </c>
      <c r="N3" s="459">
        <f>IF(SUM($J3:$M3)=0,"",J3/SUM($J3:$M3))</f>
        <v>0.29451540195341847</v>
      </c>
      <c r="O3" s="457">
        <f t="shared" ref="O3:Q3" si="1">IF(SUM($J3:$M3)=0,"",K3/SUM($J3:$M3))</f>
        <v>0.26296018031555224</v>
      </c>
      <c r="P3" s="457">
        <f t="shared" si="1"/>
        <v>0.4425244177310293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2916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2917</v>
      </c>
      <c r="B7" s="713">
        <v>1380</v>
      </c>
      <c r="C7" s="668">
        <v>347</v>
      </c>
      <c r="D7" s="668">
        <v>251</v>
      </c>
      <c r="E7" s="669"/>
      <c r="F7" s="710">
        <v>0.69767441860465118</v>
      </c>
      <c r="G7" s="681">
        <v>0.17542972699696663</v>
      </c>
      <c r="H7" s="681">
        <v>0.12689585439838219</v>
      </c>
      <c r="I7" s="716">
        <v>0</v>
      </c>
      <c r="J7" s="713">
        <v>185</v>
      </c>
      <c r="K7" s="668">
        <v>202</v>
      </c>
      <c r="L7" s="668">
        <v>251</v>
      </c>
      <c r="M7" s="669"/>
      <c r="N7" s="710">
        <v>0.28996865203761757</v>
      </c>
      <c r="O7" s="681">
        <v>0.31661442006269591</v>
      </c>
      <c r="P7" s="681">
        <v>0.39341692789968652</v>
      </c>
      <c r="Q7" s="704">
        <v>0</v>
      </c>
    </row>
    <row r="8" spans="1:17" ht="14.4" customHeight="1" x14ac:dyDescent="0.3">
      <c r="A8" s="707" t="s">
        <v>2918</v>
      </c>
      <c r="B8" s="713">
        <v>135</v>
      </c>
      <c r="C8" s="668">
        <v>5</v>
      </c>
      <c r="D8" s="668">
        <v>3</v>
      </c>
      <c r="E8" s="669"/>
      <c r="F8" s="710">
        <v>0.94405594405594406</v>
      </c>
      <c r="G8" s="681">
        <v>3.4965034965034968E-2</v>
      </c>
      <c r="H8" s="681">
        <v>2.097902097902098E-2</v>
      </c>
      <c r="I8" s="716">
        <v>0</v>
      </c>
      <c r="J8" s="713">
        <v>55</v>
      </c>
      <c r="K8" s="668">
        <v>5</v>
      </c>
      <c r="L8" s="668">
        <v>3</v>
      </c>
      <c r="M8" s="669"/>
      <c r="N8" s="710">
        <v>0.87301587301587302</v>
      </c>
      <c r="O8" s="681">
        <v>7.9365079365079361E-2</v>
      </c>
      <c r="P8" s="681">
        <v>4.7619047619047616E-2</v>
      </c>
      <c r="Q8" s="704">
        <v>0</v>
      </c>
    </row>
    <row r="9" spans="1:17" ht="14.4" customHeight="1" x14ac:dyDescent="0.3">
      <c r="A9" s="707" t="s">
        <v>2919</v>
      </c>
      <c r="B9" s="713">
        <v>943</v>
      </c>
      <c r="C9" s="668">
        <v>356</v>
      </c>
      <c r="D9" s="668">
        <v>335</v>
      </c>
      <c r="E9" s="669"/>
      <c r="F9" s="710">
        <v>0.57711138310893517</v>
      </c>
      <c r="G9" s="681">
        <v>0.21787025703794369</v>
      </c>
      <c r="H9" s="681">
        <v>0.20501835985312117</v>
      </c>
      <c r="I9" s="716">
        <v>0</v>
      </c>
      <c r="J9" s="713">
        <v>125</v>
      </c>
      <c r="K9" s="668">
        <v>143</v>
      </c>
      <c r="L9" s="668">
        <v>335</v>
      </c>
      <c r="M9" s="669"/>
      <c r="N9" s="710">
        <v>0.20729684908789386</v>
      </c>
      <c r="O9" s="681">
        <v>0.23714759535655058</v>
      </c>
      <c r="P9" s="681">
        <v>0.55555555555555558</v>
      </c>
      <c r="Q9" s="704">
        <v>0</v>
      </c>
    </row>
    <row r="10" spans="1:17" ht="14.4" customHeight="1" thickBot="1" x14ac:dyDescent="0.35">
      <c r="A10" s="708" t="s">
        <v>2920</v>
      </c>
      <c r="B10" s="714">
        <v>58</v>
      </c>
      <c r="C10" s="674"/>
      <c r="D10" s="674"/>
      <c r="E10" s="675"/>
      <c r="F10" s="711">
        <v>1</v>
      </c>
      <c r="G10" s="682">
        <v>0</v>
      </c>
      <c r="H10" s="682">
        <v>0</v>
      </c>
      <c r="I10" s="717">
        <v>0</v>
      </c>
      <c r="J10" s="714">
        <v>27</v>
      </c>
      <c r="K10" s="674"/>
      <c r="L10" s="674"/>
      <c r="M10" s="675"/>
      <c r="N10" s="711">
        <v>1</v>
      </c>
      <c r="O10" s="682">
        <v>0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</v>
      </c>
      <c r="B5" s="649" t="s">
        <v>2566</v>
      </c>
      <c r="C5" s="652">
        <v>2211837.2299999995</v>
      </c>
      <c r="D5" s="652">
        <v>3006</v>
      </c>
      <c r="E5" s="652">
        <v>1425527.5699999996</v>
      </c>
      <c r="F5" s="718">
        <v>0.64449931064773691</v>
      </c>
      <c r="G5" s="652">
        <v>1741</v>
      </c>
      <c r="H5" s="718">
        <v>0.57917498336660012</v>
      </c>
      <c r="I5" s="652">
        <v>786309.65999999968</v>
      </c>
      <c r="J5" s="718">
        <v>0.35550068935226298</v>
      </c>
      <c r="K5" s="652">
        <v>1265</v>
      </c>
      <c r="L5" s="718">
        <v>0.42082501663339988</v>
      </c>
      <c r="M5" s="652" t="s">
        <v>74</v>
      </c>
      <c r="N5" s="277"/>
    </row>
    <row r="6" spans="1:14" ht="14.4" customHeight="1" x14ac:dyDescent="0.3">
      <c r="A6" s="648">
        <v>5</v>
      </c>
      <c r="B6" s="649" t="s">
        <v>2921</v>
      </c>
      <c r="C6" s="652">
        <v>1756127.6299999994</v>
      </c>
      <c r="D6" s="652">
        <v>2346</v>
      </c>
      <c r="E6" s="652">
        <v>1078035.9199999997</v>
      </c>
      <c r="F6" s="718">
        <v>0.6138710544631657</v>
      </c>
      <c r="G6" s="652">
        <v>1246</v>
      </c>
      <c r="H6" s="718">
        <v>0.53111679454390448</v>
      </c>
      <c r="I6" s="652">
        <v>678091.70999999973</v>
      </c>
      <c r="J6" s="718">
        <v>0.38612894553683436</v>
      </c>
      <c r="K6" s="652">
        <v>1100</v>
      </c>
      <c r="L6" s="718">
        <v>0.46888320545609546</v>
      </c>
      <c r="M6" s="652" t="s">
        <v>1</v>
      </c>
      <c r="N6" s="277"/>
    </row>
    <row r="7" spans="1:14" ht="14.4" customHeight="1" x14ac:dyDescent="0.3">
      <c r="A7" s="648">
        <v>5</v>
      </c>
      <c r="B7" s="649" t="s">
        <v>2922</v>
      </c>
      <c r="C7" s="652">
        <v>0</v>
      </c>
      <c r="D7" s="652">
        <v>1</v>
      </c>
      <c r="E7" s="652">
        <v>0</v>
      </c>
      <c r="F7" s="718" t="s">
        <v>529</v>
      </c>
      <c r="G7" s="652">
        <v>1</v>
      </c>
      <c r="H7" s="718">
        <v>1</v>
      </c>
      <c r="I7" s="652" t="s">
        <v>529</v>
      </c>
      <c r="J7" s="718" t="s">
        <v>529</v>
      </c>
      <c r="K7" s="652" t="s">
        <v>529</v>
      </c>
      <c r="L7" s="718">
        <v>0</v>
      </c>
      <c r="M7" s="652" t="s">
        <v>1</v>
      </c>
      <c r="N7" s="277"/>
    </row>
    <row r="8" spans="1:14" ht="14.4" customHeight="1" x14ac:dyDescent="0.3">
      <c r="A8" s="648">
        <v>5</v>
      </c>
      <c r="B8" s="649" t="s">
        <v>2923</v>
      </c>
      <c r="C8" s="652">
        <v>455709.59999999986</v>
      </c>
      <c r="D8" s="652">
        <v>659</v>
      </c>
      <c r="E8" s="652">
        <v>347491.64999999991</v>
      </c>
      <c r="F8" s="718">
        <v>0.76252870248948013</v>
      </c>
      <c r="G8" s="652">
        <v>494</v>
      </c>
      <c r="H8" s="718">
        <v>0.74962063732928674</v>
      </c>
      <c r="I8" s="652">
        <v>108217.94999999998</v>
      </c>
      <c r="J8" s="718">
        <v>0.2374712975105199</v>
      </c>
      <c r="K8" s="652">
        <v>165</v>
      </c>
      <c r="L8" s="718">
        <v>0.2503793626707132</v>
      </c>
      <c r="M8" s="652" t="s">
        <v>1</v>
      </c>
      <c r="N8" s="277"/>
    </row>
    <row r="9" spans="1:14" ht="14.4" customHeight="1" x14ac:dyDescent="0.3">
      <c r="A9" s="648" t="s">
        <v>2924</v>
      </c>
      <c r="B9" s="649" t="s">
        <v>3</v>
      </c>
      <c r="C9" s="652">
        <v>2211837.2299999995</v>
      </c>
      <c r="D9" s="652">
        <v>3006</v>
      </c>
      <c r="E9" s="652">
        <v>1425527.5699999996</v>
      </c>
      <c r="F9" s="718">
        <v>0.64449931064773691</v>
      </c>
      <c r="G9" s="652">
        <v>1741</v>
      </c>
      <c r="H9" s="718">
        <v>0.57917498336660012</v>
      </c>
      <c r="I9" s="652">
        <v>786309.65999999968</v>
      </c>
      <c r="J9" s="718">
        <v>0.35550068935226298</v>
      </c>
      <c r="K9" s="652">
        <v>1265</v>
      </c>
      <c r="L9" s="718">
        <v>0.42082501663339988</v>
      </c>
      <c r="M9" s="652" t="s">
        <v>532</v>
      </c>
      <c r="N9" s="277"/>
    </row>
    <row r="11" spans="1:14" ht="14.4" customHeight="1" x14ac:dyDescent="0.3">
      <c r="A11" s="648">
        <v>5</v>
      </c>
      <c r="B11" s="649" t="s">
        <v>2566</v>
      </c>
      <c r="C11" s="652" t="s">
        <v>529</v>
      </c>
      <c r="D11" s="652" t="s">
        <v>529</v>
      </c>
      <c r="E11" s="652" t="s">
        <v>529</v>
      </c>
      <c r="F11" s="718" t="s">
        <v>529</v>
      </c>
      <c r="G11" s="652" t="s">
        <v>529</v>
      </c>
      <c r="H11" s="718" t="s">
        <v>529</v>
      </c>
      <c r="I11" s="652" t="s">
        <v>529</v>
      </c>
      <c r="J11" s="718" t="s">
        <v>529</v>
      </c>
      <c r="K11" s="652" t="s">
        <v>529</v>
      </c>
      <c r="L11" s="718" t="s">
        <v>529</v>
      </c>
      <c r="M11" s="652" t="s">
        <v>74</v>
      </c>
      <c r="N11" s="277"/>
    </row>
    <row r="12" spans="1:14" ht="14.4" customHeight="1" x14ac:dyDescent="0.3">
      <c r="A12" s="648" t="s">
        <v>2925</v>
      </c>
      <c r="B12" s="649" t="s">
        <v>2921</v>
      </c>
      <c r="C12" s="652">
        <v>220807.17000000004</v>
      </c>
      <c r="D12" s="652">
        <v>744</v>
      </c>
      <c r="E12" s="652">
        <v>94565.260000000024</v>
      </c>
      <c r="F12" s="718">
        <v>0.42827078486627046</v>
      </c>
      <c r="G12" s="652">
        <v>239.5</v>
      </c>
      <c r="H12" s="718">
        <v>0.32190860215053763</v>
      </c>
      <c r="I12" s="652">
        <v>126241.91000000002</v>
      </c>
      <c r="J12" s="718">
        <v>0.57172921513372954</v>
      </c>
      <c r="K12" s="652">
        <v>504.5</v>
      </c>
      <c r="L12" s="718">
        <v>0.67809139784946237</v>
      </c>
      <c r="M12" s="652" t="s">
        <v>1</v>
      </c>
      <c r="N12" s="277"/>
    </row>
    <row r="13" spans="1:14" ht="14.4" customHeight="1" x14ac:dyDescent="0.3">
      <c r="A13" s="648" t="s">
        <v>2925</v>
      </c>
      <c r="B13" s="649" t="s">
        <v>2923</v>
      </c>
      <c r="C13" s="652">
        <v>2113.92</v>
      </c>
      <c r="D13" s="652">
        <v>5</v>
      </c>
      <c r="E13" s="652">
        <v>1135.44</v>
      </c>
      <c r="F13" s="718">
        <v>0.53712534059945505</v>
      </c>
      <c r="G13" s="652">
        <v>3</v>
      </c>
      <c r="H13" s="718">
        <v>0.6</v>
      </c>
      <c r="I13" s="652">
        <v>978.48</v>
      </c>
      <c r="J13" s="718">
        <v>0.46287465940054495</v>
      </c>
      <c r="K13" s="652">
        <v>2</v>
      </c>
      <c r="L13" s="718">
        <v>0.4</v>
      </c>
      <c r="M13" s="652" t="s">
        <v>1</v>
      </c>
      <c r="N13" s="277"/>
    </row>
    <row r="14" spans="1:14" ht="14.4" customHeight="1" x14ac:dyDescent="0.3">
      <c r="A14" s="648" t="s">
        <v>2925</v>
      </c>
      <c r="B14" s="649" t="s">
        <v>2926</v>
      </c>
      <c r="C14" s="652">
        <v>222921.09000000005</v>
      </c>
      <c r="D14" s="652">
        <v>749</v>
      </c>
      <c r="E14" s="652">
        <v>95700.700000000026</v>
      </c>
      <c r="F14" s="718">
        <v>0.42930303274580256</v>
      </c>
      <c r="G14" s="652">
        <v>242.5</v>
      </c>
      <c r="H14" s="718">
        <v>0.32376502002670227</v>
      </c>
      <c r="I14" s="652">
        <v>127220.39000000001</v>
      </c>
      <c r="J14" s="718">
        <v>0.57069696725419738</v>
      </c>
      <c r="K14" s="652">
        <v>506.5</v>
      </c>
      <c r="L14" s="718">
        <v>0.67623497997329773</v>
      </c>
      <c r="M14" s="652" t="s">
        <v>536</v>
      </c>
      <c r="N14" s="277"/>
    </row>
    <row r="15" spans="1:14" ht="14.4" customHeight="1" x14ac:dyDescent="0.3">
      <c r="A15" s="648" t="s">
        <v>529</v>
      </c>
      <c r="B15" s="649" t="s">
        <v>529</v>
      </c>
      <c r="C15" s="652" t="s">
        <v>529</v>
      </c>
      <c r="D15" s="652" t="s">
        <v>529</v>
      </c>
      <c r="E15" s="652" t="s">
        <v>529</v>
      </c>
      <c r="F15" s="718" t="s">
        <v>529</v>
      </c>
      <c r="G15" s="652" t="s">
        <v>529</v>
      </c>
      <c r="H15" s="718" t="s">
        <v>529</v>
      </c>
      <c r="I15" s="652" t="s">
        <v>529</v>
      </c>
      <c r="J15" s="718" t="s">
        <v>529</v>
      </c>
      <c r="K15" s="652" t="s">
        <v>529</v>
      </c>
      <c r="L15" s="718" t="s">
        <v>529</v>
      </c>
      <c r="M15" s="652" t="s">
        <v>537</v>
      </c>
      <c r="N15" s="277"/>
    </row>
    <row r="16" spans="1:14" ht="14.4" customHeight="1" x14ac:dyDescent="0.3">
      <c r="A16" s="648" t="s">
        <v>2927</v>
      </c>
      <c r="B16" s="649" t="s">
        <v>2921</v>
      </c>
      <c r="C16" s="652">
        <v>1160995.7999999998</v>
      </c>
      <c r="D16" s="652">
        <v>944</v>
      </c>
      <c r="E16" s="652">
        <v>757031.39999999979</v>
      </c>
      <c r="F16" s="718">
        <v>0.65205352164064667</v>
      </c>
      <c r="G16" s="652">
        <v>627.5</v>
      </c>
      <c r="H16" s="718">
        <v>0.66472457627118642</v>
      </c>
      <c r="I16" s="652">
        <v>403964.39999999997</v>
      </c>
      <c r="J16" s="718">
        <v>0.34794647835935327</v>
      </c>
      <c r="K16" s="652">
        <v>316.5</v>
      </c>
      <c r="L16" s="718">
        <v>0.33527542372881358</v>
      </c>
      <c r="M16" s="652" t="s">
        <v>1</v>
      </c>
      <c r="N16" s="277"/>
    </row>
    <row r="17" spans="1:14" ht="14.4" customHeight="1" x14ac:dyDescent="0.3">
      <c r="A17" s="648" t="s">
        <v>2927</v>
      </c>
      <c r="B17" s="649" t="s">
        <v>2923</v>
      </c>
      <c r="C17" s="652">
        <v>331783.11</v>
      </c>
      <c r="D17" s="652">
        <v>418</v>
      </c>
      <c r="E17" s="652">
        <v>278554.27999999997</v>
      </c>
      <c r="F17" s="718">
        <v>0.83956739087773324</v>
      </c>
      <c r="G17" s="652">
        <v>346</v>
      </c>
      <c r="H17" s="718">
        <v>0.82775119617224879</v>
      </c>
      <c r="I17" s="652">
        <v>53228.83</v>
      </c>
      <c r="J17" s="718">
        <v>0.16043260912226667</v>
      </c>
      <c r="K17" s="652">
        <v>72</v>
      </c>
      <c r="L17" s="718">
        <v>0.17224880382775121</v>
      </c>
      <c r="M17" s="652" t="s">
        <v>1</v>
      </c>
      <c r="N17" s="277"/>
    </row>
    <row r="18" spans="1:14" ht="14.4" customHeight="1" x14ac:dyDescent="0.3">
      <c r="A18" s="648" t="s">
        <v>2927</v>
      </c>
      <c r="B18" s="649" t="s">
        <v>2928</v>
      </c>
      <c r="C18" s="652">
        <v>1492778.9099999997</v>
      </c>
      <c r="D18" s="652">
        <v>1362</v>
      </c>
      <c r="E18" s="652">
        <v>1035585.6799999997</v>
      </c>
      <c r="F18" s="718">
        <v>0.6937301117149357</v>
      </c>
      <c r="G18" s="652">
        <v>973.5</v>
      </c>
      <c r="H18" s="718">
        <v>0.71475770925110127</v>
      </c>
      <c r="I18" s="652">
        <v>457193.23</v>
      </c>
      <c r="J18" s="718">
        <v>0.3062698882850643</v>
      </c>
      <c r="K18" s="652">
        <v>388.5</v>
      </c>
      <c r="L18" s="718">
        <v>0.28524229074889867</v>
      </c>
      <c r="M18" s="652" t="s">
        <v>536</v>
      </c>
      <c r="N18" s="277"/>
    </row>
    <row r="19" spans="1:14" ht="14.4" customHeight="1" x14ac:dyDescent="0.3">
      <c r="A19" s="648" t="s">
        <v>529</v>
      </c>
      <c r="B19" s="649" t="s">
        <v>529</v>
      </c>
      <c r="C19" s="652" t="s">
        <v>529</v>
      </c>
      <c r="D19" s="652" t="s">
        <v>529</v>
      </c>
      <c r="E19" s="652" t="s">
        <v>529</v>
      </c>
      <c r="F19" s="718" t="s">
        <v>529</v>
      </c>
      <c r="G19" s="652" t="s">
        <v>529</v>
      </c>
      <c r="H19" s="718" t="s">
        <v>529</v>
      </c>
      <c r="I19" s="652" t="s">
        <v>529</v>
      </c>
      <c r="J19" s="718" t="s">
        <v>529</v>
      </c>
      <c r="K19" s="652" t="s">
        <v>529</v>
      </c>
      <c r="L19" s="718" t="s">
        <v>529</v>
      </c>
      <c r="M19" s="652" t="s">
        <v>537</v>
      </c>
      <c r="N19" s="277"/>
    </row>
    <row r="20" spans="1:14" ht="14.4" customHeight="1" x14ac:dyDescent="0.3">
      <c r="A20" s="648" t="s">
        <v>2929</v>
      </c>
      <c r="B20" s="649" t="s">
        <v>2921</v>
      </c>
      <c r="C20" s="652">
        <v>224270.75999999995</v>
      </c>
      <c r="D20" s="652">
        <v>464</v>
      </c>
      <c r="E20" s="652">
        <v>124676.60999999997</v>
      </c>
      <c r="F20" s="718">
        <v>0.55592004057952094</v>
      </c>
      <c r="G20" s="652">
        <v>264</v>
      </c>
      <c r="H20" s="718">
        <v>0.56896551724137934</v>
      </c>
      <c r="I20" s="652">
        <v>99594.15</v>
      </c>
      <c r="J20" s="718">
        <v>0.44407995942047912</v>
      </c>
      <c r="K20" s="652">
        <v>200</v>
      </c>
      <c r="L20" s="718">
        <v>0.43103448275862066</v>
      </c>
      <c r="M20" s="652" t="s">
        <v>1</v>
      </c>
      <c r="N20" s="277"/>
    </row>
    <row r="21" spans="1:14" ht="14.4" customHeight="1" x14ac:dyDescent="0.3">
      <c r="A21" s="648" t="s">
        <v>2929</v>
      </c>
      <c r="B21" s="649" t="s">
        <v>2923</v>
      </c>
      <c r="C21" s="652">
        <v>116602.57000000004</v>
      </c>
      <c r="D21" s="652">
        <v>227</v>
      </c>
      <c r="E21" s="652">
        <v>63791.930000000022</v>
      </c>
      <c r="F21" s="718">
        <v>0.54708854187347677</v>
      </c>
      <c r="G21" s="652">
        <v>138</v>
      </c>
      <c r="H21" s="718">
        <v>0.60792951541850215</v>
      </c>
      <c r="I21" s="652">
        <v>52810.640000000014</v>
      </c>
      <c r="J21" s="718">
        <v>0.45291145812652328</v>
      </c>
      <c r="K21" s="652">
        <v>89</v>
      </c>
      <c r="L21" s="718">
        <v>0.39207048458149779</v>
      </c>
      <c r="M21" s="652" t="s">
        <v>1</v>
      </c>
      <c r="N21" s="277"/>
    </row>
    <row r="22" spans="1:14" ht="14.4" customHeight="1" x14ac:dyDescent="0.3">
      <c r="A22" s="648" t="s">
        <v>2929</v>
      </c>
      <c r="B22" s="649" t="s">
        <v>2930</v>
      </c>
      <c r="C22" s="652">
        <v>340873.32999999996</v>
      </c>
      <c r="D22" s="652">
        <v>691</v>
      </c>
      <c r="E22" s="652">
        <v>188468.53999999998</v>
      </c>
      <c r="F22" s="718">
        <v>0.55289904903971221</v>
      </c>
      <c r="G22" s="652">
        <v>402</v>
      </c>
      <c r="H22" s="718">
        <v>0.58176555716353107</v>
      </c>
      <c r="I22" s="652">
        <v>152404.79</v>
      </c>
      <c r="J22" s="718">
        <v>0.4471009509602879</v>
      </c>
      <c r="K22" s="652">
        <v>289</v>
      </c>
      <c r="L22" s="718">
        <v>0.41823444283646888</v>
      </c>
      <c r="M22" s="652" t="s">
        <v>536</v>
      </c>
      <c r="N22" s="277"/>
    </row>
    <row r="23" spans="1:14" ht="14.4" customHeight="1" x14ac:dyDescent="0.3">
      <c r="A23" s="648" t="s">
        <v>529</v>
      </c>
      <c r="B23" s="649" t="s">
        <v>529</v>
      </c>
      <c r="C23" s="652" t="s">
        <v>529</v>
      </c>
      <c r="D23" s="652" t="s">
        <v>529</v>
      </c>
      <c r="E23" s="652" t="s">
        <v>529</v>
      </c>
      <c r="F23" s="718" t="s">
        <v>529</v>
      </c>
      <c r="G23" s="652" t="s">
        <v>529</v>
      </c>
      <c r="H23" s="718" t="s">
        <v>529</v>
      </c>
      <c r="I23" s="652" t="s">
        <v>529</v>
      </c>
      <c r="J23" s="718" t="s">
        <v>529</v>
      </c>
      <c r="K23" s="652" t="s">
        <v>529</v>
      </c>
      <c r="L23" s="718" t="s">
        <v>529</v>
      </c>
      <c r="M23" s="652" t="s">
        <v>537</v>
      </c>
      <c r="N23" s="277"/>
    </row>
    <row r="24" spans="1:14" ht="14.4" customHeight="1" x14ac:dyDescent="0.3">
      <c r="A24" s="648" t="s">
        <v>2931</v>
      </c>
      <c r="B24" s="649" t="s">
        <v>2921</v>
      </c>
      <c r="C24" s="652">
        <v>6435.4999999999991</v>
      </c>
      <c r="D24" s="652">
        <v>45</v>
      </c>
      <c r="E24" s="652">
        <v>4952.2099999999991</v>
      </c>
      <c r="F24" s="718">
        <v>0.76951441224458084</v>
      </c>
      <c r="G24" s="652">
        <v>28</v>
      </c>
      <c r="H24" s="718">
        <v>0.62222222222222223</v>
      </c>
      <c r="I24" s="652">
        <v>1483.2900000000002</v>
      </c>
      <c r="J24" s="718">
        <v>0.23048558775541922</v>
      </c>
      <c r="K24" s="652">
        <v>17</v>
      </c>
      <c r="L24" s="718">
        <v>0.37777777777777777</v>
      </c>
      <c r="M24" s="652" t="s">
        <v>1</v>
      </c>
      <c r="N24" s="277"/>
    </row>
    <row r="25" spans="1:14" ht="14.4" customHeight="1" x14ac:dyDescent="0.3">
      <c r="A25" s="648" t="s">
        <v>2931</v>
      </c>
      <c r="B25" s="649" t="s">
        <v>2932</v>
      </c>
      <c r="C25" s="652">
        <v>6435.4999999999991</v>
      </c>
      <c r="D25" s="652">
        <v>45</v>
      </c>
      <c r="E25" s="652">
        <v>4952.2099999999991</v>
      </c>
      <c r="F25" s="718">
        <v>0.76951441224458084</v>
      </c>
      <c r="G25" s="652">
        <v>28</v>
      </c>
      <c r="H25" s="718">
        <v>0.62222222222222223</v>
      </c>
      <c r="I25" s="652">
        <v>1483.2900000000002</v>
      </c>
      <c r="J25" s="718">
        <v>0.23048558775541922</v>
      </c>
      <c r="K25" s="652">
        <v>17</v>
      </c>
      <c r="L25" s="718">
        <v>0.37777777777777777</v>
      </c>
      <c r="M25" s="652" t="s">
        <v>536</v>
      </c>
      <c r="N25" s="277"/>
    </row>
    <row r="26" spans="1:14" ht="14.4" customHeight="1" x14ac:dyDescent="0.3">
      <c r="A26" s="648" t="s">
        <v>529</v>
      </c>
      <c r="B26" s="649" t="s">
        <v>529</v>
      </c>
      <c r="C26" s="652" t="s">
        <v>529</v>
      </c>
      <c r="D26" s="652" t="s">
        <v>529</v>
      </c>
      <c r="E26" s="652" t="s">
        <v>529</v>
      </c>
      <c r="F26" s="718" t="s">
        <v>529</v>
      </c>
      <c r="G26" s="652" t="s">
        <v>529</v>
      </c>
      <c r="H26" s="718" t="s">
        <v>529</v>
      </c>
      <c r="I26" s="652" t="s">
        <v>529</v>
      </c>
      <c r="J26" s="718" t="s">
        <v>529</v>
      </c>
      <c r="K26" s="652" t="s">
        <v>529</v>
      </c>
      <c r="L26" s="718" t="s">
        <v>529</v>
      </c>
      <c r="M26" s="652" t="s">
        <v>537</v>
      </c>
      <c r="N26" s="277"/>
    </row>
    <row r="27" spans="1:14" ht="14.4" customHeight="1" x14ac:dyDescent="0.3">
      <c r="A27" s="648" t="s">
        <v>2933</v>
      </c>
      <c r="B27" s="649" t="s">
        <v>2921</v>
      </c>
      <c r="C27" s="652">
        <v>143618.39999999997</v>
      </c>
      <c r="D27" s="652">
        <v>149</v>
      </c>
      <c r="E27" s="652">
        <v>96810.439999999973</v>
      </c>
      <c r="F27" s="718">
        <v>0.67408103697019317</v>
      </c>
      <c r="G27" s="652">
        <v>87</v>
      </c>
      <c r="H27" s="718">
        <v>0.58389261744966447</v>
      </c>
      <c r="I27" s="652">
        <v>46807.96</v>
      </c>
      <c r="J27" s="718">
        <v>0.32591896302980683</v>
      </c>
      <c r="K27" s="652">
        <v>62</v>
      </c>
      <c r="L27" s="718">
        <v>0.41610738255033558</v>
      </c>
      <c r="M27" s="652" t="s">
        <v>1</v>
      </c>
      <c r="N27" s="277"/>
    </row>
    <row r="28" spans="1:14" ht="14.4" customHeight="1" x14ac:dyDescent="0.3">
      <c r="A28" s="648" t="s">
        <v>2933</v>
      </c>
      <c r="B28" s="649" t="s">
        <v>2922</v>
      </c>
      <c r="C28" s="652">
        <v>0</v>
      </c>
      <c r="D28" s="652">
        <v>1</v>
      </c>
      <c r="E28" s="652">
        <v>0</v>
      </c>
      <c r="F28" s="718" t="s">
        <v>529</v>
      </c>
      <c r="G28" s="652">
        <v>1</v>
      </c>
      <c r="H28" s="718">
        <v>1</v>
      </c>
      <c r="I28" s="652" t="s">
        <v>529</v>
      </c>
      <c r="J28" s="718" t="s">
        <v>529</v>
      </c>
      <c r="K28" s="652" t="s">
        <v>529</v>
      </c>
      <c r="L28" s="718">
        <v>0</v>
      </c>
      <c r="M28" s="652" t="s">
        <v>1</v>
      </c>
      <c r="N28" s="277"/>
    </row>
    <row r="29" spans="1:14" ht="14.4" customHeight="1" x14ac:dyDescent="0.3">
      <c r="A29" s="648" t="s">
        <v>2933</v>
      </c>
      <c r="B29" s="649" t="s">
        <v>2923</v>
      </c>
      <c r="C29" s="652">
        <v>5210</v>
      </c>
      <c r="D29" s="652">
        <v>9</v>
      </c>
      <c r="E29" s="652">
        <v>4010</v>
      </c>
      <c r="F29" s="718">
        <v>0.76967370441458738</v>
      </c>
      <c r="G29" s="652">
        <v>7</v>
      </c>
      <c r="H29" s="718">
        <v>0.77777777777777779</v>
      </c>
      <c r="I29" s="652">
        <v>1200</v>
      </c>
      <c r="J29" s="718">
        <v>0.23032629558541268</v>
      </c>
      <c r="K29" s="652">
        <v>2</v>
      </c>
      <c r="L29" s="718">
        <v>0.22222222222222221</v>
      </c>
      <c r="M29" s="652" t="s">
        <v>1</v>
      </c>
      <c r="N29" s="277"/>
    </row>
    <row r="30" spans="1:14" ht="14.4" customHeight="1" x14ac:dyDescent="0.3">
      <c r="A30" s="648" t="s">
        <v>2933</v>
      </c>
      <c r="B30" s="649" t="s">
        <v>2934</v>
      </c>
      <c r="C30" s="652">
        <v>148828.39999999997</v>
      </c>
      <c r="D30" s="652">
        <v>159</v>
      </c>
      <c r="E30" s="652">
        <v>100820.43999999997</v>
      </c>
      <c r="F30" s="718">
        <v>0.67742742648580512</v>
      </c>
      <c r="G30" s="652">
        <v>95</v>
      </c>
      <c r="H30" s="718">
        <v>0.59748427672955973</v>
      </c>
      <c r="I30" s="652">
        <v>48007.96</v>
      </c>
      <c r="J30" s="718">
        <v>0.32257257351419494</v>
      </c>
      <c r="K30" s="652">
        <v>64</v>
      </c>
      <c r="L30" s="718">
        <v>0.40251572327044027</v>
      </c>
      <c r="M30" s="652" t="s">
        <v>536</v>
      </c>
      <c r="N30" s="277"/>
    </row>
    <row r="31" spans="1:14" ht="14.4" customHeight="1" x14ac:dyDescent="0.3">
      <c r="A31" s="648" t="s">
        <v>529</v>
      </c>
      <c r="B31" s="649" t="s">
        <v>529</v>
      </c>
      <c r="C31" s="652" t="s">
        <v>529</v>
      </c>
      <c r="D31" s="652" t="s">
        <v>529</v>
      </c>
      <c r="E31" s="652" t="s">
        <v>529</v>
      </c>
      <c r="F31" s="718" t="s">
        <v>529</v>
      </c>
      <c r="G31" s="652" t="s">
        <v>529</v>
      </c>
      <c r="H31" s="718" t="s">
        <v>529</v>
      </c>
      <c r="I31" s="652" t="s">
        <v>529</v>
      </c>
      <c r="J31" s="718" t="s">
        <v>529</v>
      </c>
      <c r="K31" s="652" t="s">
        <v>529</v>
      </c>
      <c r="L31" s="718" t="s">
        <v>529</v>
      </c>
      <c r="M31" s="652" t="s">
        <v>537</v>
      </c>
      <c r="N31" s="277"/>
    </row>
    <row r="32" spans="1:14" ht="14.4" customHeight="1" x14ac:dyDescent="0.3">
      <c r="A32" s="648" t="s">
        <v>2924</v>
      </c>
      <c r="B32" s="649" t="s">
        <v>2935</v>
      </c>
      <c r="C32" s="652">
        <v>2211837.23</v>
      </c>
      <c r="D32" s="652">
        <v>3006</v>
      </c>
      <c r="E32" s="652">
        <v>1425527.5699999996</v>
      </c>
      <c r="F32" s="718">
        <v>0.6444993106477368</v>
      </c>
      <c r="G32" s="652">
        <v>1741</v>
      </c>
      <c r="H32" s="718">
        <v>0.57917498336660012</v>
      </c>
      <c r="I32" s="652">
        <v>786309.66</v>
      </c>
      <c r="J32" s="718">
        <v>0.35550068935226309</v>
      </c>
      <c r="K32" s="652">
        <v>1265</v>
      </c>
      <c r="L32" s="718">
        <v>0.42082501663339988</v>
      </c>
      <c r="M32" s="652" t="s">
        <v>532</v>
      </c>
      <c r="N32" s="277"/>
    </row>
    <row r="33" spans="1:1" ht="14.4" customHeight="1" x14ac:dyDescent="0.3">
      <c r="A33" s="719" t="s">
        <v>2936</v>
      </c>
    </row>
    <row r="34" spans="1:1" ht="14.4" customHeight="1" x14ac:dyDescent="0.3">
      <c r="A34" s="720" t="s">
        <v>2937</v>
      </c>
    </row>
    <row r="35" spans="1:1" ht="14.4" customHeight="1" x14ac:dyDescent="0.3">
      <c r="A35" s="719" t="s">
        <v>2938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2">
    <cfRule type="expression" dxfId="50" priority="4">
      <formula>AND(LEFT(M11,6)&lt;&gt;"mezera",M11&lt;&gt;"")</formula>
    </cfRule>
  </conditionalFormatting>
  <conditionalFormatting sqref="A11:A32">
    <cfRule type="expression" dxfId="49" priority="2">
      <formula>AND(M11&lt;&gt;"",M11&lt;&gt;"mezeraKL")</formula>
    </cfRule>
  </conditionalFormatting>
  <conditionalFormatting sqref="F11:F32">
    <cfRule type="cellIs" dxfId="48" priority="1" operator="lessThan">
      <formula>0.6</formula>
    </cfRule>
  </conditionalFormatting>
  <conditionalFormatting sqref="B11:L3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2939</v>
      </c>
      <c r="B5" s="712">
        <v>30475.920000000002</v>
      </c>
      <c r="C5" s="659">
        <v>1</v>
      </c>
      <c r="D5" s="725">
        <v>66</v>
      </c>
      <c r="E5" s="728" t="s">
        <v>2939</v>
      </c>
      <c r="F5" s="712">
        <v>23421.11</v>
      </c>
      <c r="G5" s="680">
        <v>0.76851199241893264</v>
      </c>
      <c r="H5" s="662">
        <v>47</v>
      </c>
      <c r="I5" s="703">
        <v>0.71212121212121215</v>
      </c>
      <c r="J5" s="731">
        <v>7054.81</v>
      </c>
      <c r="K5" s="680">
        <v>0.23148800758106727</v>
      </c>
      <c r="L5" s="662">
        <v>19</v>
      </c>
      <c r="M5" s="703">
        <v>0.2878787878787879</v>
      </c>
    </row>
    <row r="6" spans="1:13" ht="14.4" customHeight="1" x14ac:dyDescent="0.3">
      <c r="A6" s="722" t="s">
        <v>2940</v>
      </c>
      <c r="B6" s="713">
        <v>2000</v>
      </c>
      <c r="C6" s="665">
        <v>1</v>
      </c>
      <c r="D6" s="726">
        <v>1</v>
      </c>
      <c r="E6" s="729" t="s">
        <v>2940</v>
      </c>
      <c r="F6" s="713"/>
      <c r="G6" s="681">
        <v>0</v>
      </c>
      <c r="H6" s="668"/>
      <c r="I6" s="704">
        <v>0</v>
      </c>
      <c r="J6" s="732">
        <v>2000</v>
      </c>
      <c r="K6" s="681">
        <v>1</v>
      </c>
      <c r="L6" s="668">
        <v>1</v>
      </c>
      <c r="M6" s="704">
        <v>1</v>
      </c>
    </row>
    <row r="7" spans="1:13" ht="14.4" customHeight="1" x14ac:dyDescent="0.3">
      <c r="A7" s="722" t="s">
        <v>2941</v>
      </c>
      <c r="B7" s="713">
        <v>160186.07</v>
      </c>
      <c r="C7" s="665">
        <v>1</v>
      </c>
      <c r="D7" s="726">
        <v>334</v>
      </c>
      <c r="E7" s="729" t="s">
        <v>2941</v>
      </c>
      <c r="F7" s="713">
        <v>80307.5</v>
      </c>
      <c r="G7" s="681">
        <v>0.50133884925199801</v>
      </c>
      <c r="H7" s="668">
        <v>161.5</v>
      </c>
      <c r="I7" s="704">
        <v>0.48353293413173654</v>
      </c>
      <c r="J7" s="732">
        <v>79878.570000000007</v>
      </c>
      <c r="K7" s="681">
        <v>0.49866115074800199</v>
      </c>
      <c r="L7" s="668">
        <v>172.5</v>
      </c>
      <c r="M7" s="704">
        <v>0.51646706586826352</v>
      </c>
    </row>
    <row r="8" spans="1:13" ht="14.4" customHeight="1" x14ac:dyDescent="0.3">
      <c r="A8" s="722" t="s">
        <v>2942</v>
      </c>
      <c r="B8" s="713">
        <v>18908.53</v>
      </c>
      <c r="C8" s="665">
        <v>1</v>
      </c>
      <c r="D8" s="726">
        <v>70</v>
      </c>
      <c r="E8" s="729" t="s">
        <v>2942</v>
      </c>
      <c r="F8" s="713">
        <v>6923.82</v>
      </c>
      <c r="G8" s="681">
        <v>0.36617441969312264</v>
      </c>
      <c r="H8" s="668">
        <v>38</v>
      </c>
      <c r="I8" s="704">
        <v>0.54285714285714282</v>
      </c>
      <c r="J8" s="732">
        <v>11984.710000000001</v>
      </c>
      <c r="K8" s="681">
        <v>0.63382558030687741</v>
      </c>
      <c r="L8" s="668">
        <v>32</v>
      </c>
      <c r="M8" s="704">
        <v>0.45714285714285713</v>
      </c>
    </row>
    <row r="9" spans="1:13" ht="14.4" customHeight="1" x14ac:dyDescent="0.3">
      <c r="A9" s="722" t="s">
        <v>2943</v>
      </c>
      <c r="B9" s="713">
        <v>862161.44</v>
      </c>
      <c r="C9" s="665">
        <v>1</v>
      </c>
      <c r="D9" s="726">
        <v>225</v>
      </c>
      <c r="E9" s="729" t="s">
        <v>2943</v>
      </c>
      <c r="F9" s="713">
        <v>538363.52</v>
      </c>
      <c r="G9" s="681">
        <v>0.62443469983997435</v>
      </c>
      <c r="H9" s="668">
        <v>125.5</v>
      </c>
      <c r="I9" s="704">
        <v>0.55777777777777782</v>
      </c>
      <c r="J9" s="732">
        <v>323797.92</v>
      </c>
      <c r="K9" s="681">
        <v>0.37556530016002571</v>
      </c>
      <c r="L9" s="668">
        <v>99.5</v>
      </c>
      <c r="M9" s="704">
        <v>0.44222222222222224</v>
      </c>
    </row>
    <row r="10" spans="1:13" ht="14.4" customHeight="1" x14ac:dyDescent="0.3">
      <c r="A10" s="722" t="s">
        <v>2944</v>
      </c>
      <c r="B10" s="713">
        <v>154344.09999999998</v>
      </c>
      <c r="C10" s="665">
        <v>1</v>
      </c>
      <c r="D10" s="726">
        <v>180</v>
      </c>
      <c r="E10" s="729" t="s">
        <v>2944</v>
      </c>
      <c r="F10" s="713">
        <v>105266.28999999998</v>
      </c>
      <c r="G10" s="681">
        <v>0.68202341391734445</v>
      </c>
      <c r="H10" s="668">
        <v>112</v>
      </c>
      <c r="I10" s="704">
        <v>0.62222222222222223</v>
      </c>
      <c r="J10" s="732">
        <v>49077.81</v>
      </c>
      <c r="K10" s="681">
        <v>0.31797658608265561</v>
      </c>
      <c r="L10" s="668">
        <v>68</v>
      </c>
      <c r="M10" s="704">
        <v>0.37777777777777777</v>
      </c>
    </row>
    <row r="11" spans="1:13" ht="14.4" customHeight="1" x14ac:dyDescent="0.3">
      <c r="A11" s="722" t="s">
        <v>2945</v>
      </c>
      <c r="B11" s="713">
        <v>69151.740000000005</v>
      </c>
      <c r="C11" s="665">
        <v>1</v>
      </c>
      <c r="D11" s="726">
        <v>204</v>
      </c>
      <c r="E11" s="729" t="s">
        <v>2945</v>
      </c>
      <c r="F11" s="713">
        <v>39674.650000000009</v>
      </c>
      <c r="G11" s="681">
        <v>0.57373321336527472</v>
      </c>
      <c r="H11" s="668">
        <v>111</v>
      </c>
      <c r="I11" s="704">
        <v>0.54411764705882348</v>
      </c>
      <c r="J11" s="732">
        <v>29477.09</v>
      </c>
      <c r="K11" s="681">
        <v>0.42626678663472528</v>
      </c>
      <c r="L11" s="668">
        <v>93</v>
      </c>
      <c r="M11" s="704">
        <v>0.45588235294117646</v>
      </c>
    </row>
    <row r="12" spans="1:13" ht="14.4" customHeight="1" x14ac:dyDescent="0.3">
      <c r="A12" s="722" t="s">
        <v>2946</v>
      </c>
      <c r="B12" s="713">
        <v>56574.700000000012</v>
      </c>
      <c r="C12" s="665">
        <v>1</v>
      </c>
      <c r="D12" s="726">
        <v>112</v>
      </c>
      <c r="E12" s="729" t="s">
        <v>2946</v>
      </c>
      <c r="F12" s="713">
        <v>32339.850000000009</v>
      </c>
      <c r="G12" s="681">
        <v>0.57163095871476122</v>
      </c>
      <c r="H12" s="668">
        <v>59.5</v>
      </c>
      <c r="I12" s="704">
        <v>0.53125</v>
      </c>
      <c r="J12" s="732">
        <v>24234.850000000002</v>
      </c>
      <c r="K12" s="681">
        <v>0.42836904128523878</v>
      </c>
      <c r="L12" s="668">
        <v>52.5</v>
      </c>
      <c r="M12" s="704">
        <v>0.46875</v>
      </c>
    </row>
    <row r="13" spans="1:13" ht="14.4" customHeight="1" x14ac:dyDescent="0.3">
      <c r="A13" s="722" t="s">
        <v>2947</v>
      </c>
      <c r="B13" s="713">
        <v>163671.67000000001</v>
      </c>
      <c r="C13" s="665">
        <v>1</v>
      </c>
      <c r="D13" s="726">
        <v>421</v>
      </c>
      <c r="E13" s="729" t="s">
        <v>2947</v>
      </c>
      <c r="F13" s="713">
        <v>117132.56999999999</v>
      </c>
      <c r="G13" s="681">
        <v>0.71565573932251059</v>
      </c>
      <c r="H13" s="668">
        <v>243.5</v>
      </c>
      <c r="I13" s="704">
        <v>0.57838479809976251</v>
      </c>
      <c r="J13" s="732">
        <v>46539.100000000013</v>
      </c>
      <c r="K13" s="681">
        <v>0.2843442606774893</v>
      </c>
      <c r="L13" s="668">
        <v>177.5</v>
      </c>
      <c r="M13" s="704">
        <v>0.42161520190023755</v>
      </c>
    </row>
    <row r="14" spans="1:13" ht="14.4" customHeight="1" x14ac:dyDescent="0.3">
      <c r="A14" s="722" t="s">
        <v>2948</v>
      </c>
      <c r="B14" s="713">
        <v>20275.760000000002</v>
      </c>
      <c r="C14" s="665">
        <v>1</v>
      </c>
      <c r="D14" s="726">
        <v>97</v>
      </c>
      <c r="E14" s="729" t="s">
        <v>2948</v>
      </c>
      <c r="F14" s="713">
        <v>10743.220000000001</v>
      </c>
      <c r="G14" s="681">
        <v>0.52985535437389275</v>
      </c>
      <c r="H14" s="668">
        <v>44</v>
      </c>
      <c r="I14" s="704">
        <v>0.45360824742268041</v>
      </c>
      <c r="J14" s="732">
        <v>9532.5400000000009</v>
      </c>
      <c r="K14" s="681">
        <v>0.47014464562610725</v>
      </c>
      <c r="L14" s="668">
        <v>53</v>
      </c>
      <c r="M14" s="704">
        <v>0.54639175257731953</v>
      </c>
    </row>
    <row r="15" spans="1:13" ht="14.4" customHeight="1" x14ac:dyDescent="0.3">
      <c r="A15" s="722" t="s">
        <v>2949</v>
      </c>
      <c r="B15" s="713">
        <v>34705.46</v>
      </c>
      <c r="C15" s="665">
        <v>1</v>
      </c>
      <c r="D15" s="726">
        <v>63</v>
      </c>
      <c r="E15" s="729" t="s">
        <v>2949</v>
      </c>
      <c r="F15" s="713">
        <v>15819.439999999999</v>
      </c>
      <c r="G15" s="681">
        <v>0.45581991997800919</v>
      </c>
      <c r="H15" s="668">
        <v>30.5</v>
      </c>
      <c r="I15" s="704">
        <v>0.48412698412698413</v>
      </c>
      <c r="J15" s="732">
        <v>18886.02</v>
      </c>
      <c r="K15" s="681">
        <v>0.54418008002199081</v>
      </c>
      <c r="L15" s="668">
        <v>32.5</v>
      </c>
      <c r="M15" s="704">
        <v>0.51587301587301593</v>
      </c>
    </row>
    <row r="16" spans="1:13" ht="14.4" customHeight="1" x14ac:dyDescent="0.3">
      <c r="A16" s="722" t="s">
        <v>2950</v>
      </c>
      <c r="B16" s="713">
        <v>45410.02</v>
      </c>
      <c r="C16" s="665">
        <v>1</v>
      </c>
      <c r="D16" s="726">
        <v>141</v>
      </c>
      <c r="E16" s="729" t="s">
        <v>2950</v>
      </c>
      <c r="F16" s="713">
        <v>29370.07</v>
      </c>
      <c r="G16" s="681">
        <v>0.64677509501207009</v>
      </c>
      <c r="H16" s="668">
        <v>81</v>
      </c>
      <c r="I16" s="704">
        <v>0.57446808510638303</v>
      </c>
      <c r="J16" s="732">
        <v>16039.949999999997</v>
      </c>
      <c r="K16" s="681">
        <v>0.35322490498792991</v>
      </c>
      <c r="L16" s="668">
        <v>60</v>
      </c>
      <c r="M16" s="704">
        <v>0.42553191489361702</v>
      </c>
    </row>
    <row r="17" spans="1:13" ht="14.4" customHeight="1" x14ac:dyDescent="0.3">
      <c r="A17" s="722" t="s">
        <v>2951</v>
      </c>
      <c r="B17" s="713">
        <v>78927.88</v>
      </c>
      <c r="C17" s="665">
        <v>1</v>
      </c>
      <c r="D17" s="726">
        <v>168</v>
      </c>
      <c r="E17" s="729" t="s">
        <v>2951</v>
      </c>
      <c r="F17" s="713">
        <v>34339.30000000001</v>
      </c>
      <c r="G17" s="681">
        <v>0.4350718656069314</v>
      </c>
      <c r="H17" s="668">
        <v>108</v>
      </c>
      <c r="I17" s="704">
        <v>0.6428571428571429</v>
      </c>
      <c r="J17" s="732">
        <v>44588.58</v>
      </c>
      <c r="K17" s="681">
        <v>0.56492813439306866</v>
      </c>
      <c r="L17" s="668">
        <v>60</v>
      </c>
      <c r="M17" s="704">
        <v>0.35714285714285715</v>
      </c>
    </row>
    <row r="18" spans="1:13" ht="14.4" customHeight="1" x14ac:dyDescent="0.3">
      <c r="A18" s="722" t="s">
        <v>2952</v>
      </c>
      <c r="B18" s="713">
        <v>319498.5</v>
      </c>
      <c r="C18" s="665">
        <v>1</v>
      </c>
      <c r="D18" s="726">
        <v>509</v>
      </c>
      <c r="E18" s="729" t="s">
        <v>2952</v>
      </c>
      <c r="F18" s="713">
        <v>252316.83999999997</v>
      </c>
      <c r="G18" s="681">
        <v>0.78972777649973303</v>
      </c>
      <c r="H18" s="668">
        <v>322</v>
      </c>
      <c r="I18" s="704">
        <v>0.63261296660117883</v>
      </c>
      <c r="J18" s="732">
        <v>67181.66</v>
      </c>
      <c r="K18" s="681">
        <v>0.21027222350026684</v>
      </c>
      <c r="L18" s="668">
        <v>187</v>
      </c>
      <c r="M18" s="704">
        <v>0.36738703339882123</v>
      </c>
    </row>
    <row r="19" spans="1:13" ht="14.4" customHeight="1" thickBot="1" x14ac:dyDescent="0.35">
      <c r="A19" s="723" t="s">
        <v>2953</v>
      </c>
      <c r="B19" s="714">
        <v>195545.44</v>
      </c>
      <c r="C19" s="671">
        <v>1</v>
      </c>
      <c r="D19" s="727">
        <v>415</v>
      </c>
      <c r="E19" s="730" t="s">
        <v>2953</v>
      </c>
      <c r="F19" s="714">
        <v>139509.38999999998</v>
      </c>
      <c r="G19" s="682">
        <v>0.71343719393303151</v>
      </c>
      <c r="H19" s="674">
        <v>257.5</v>
      </c>
      <c r="I19" s="705">
        <v>0.62048192771084343</v>
      </c>
      <c r="J19" s="733">
        <v>56036.050000000017</v>
      </c>
      <c r="K19" s="682">
        <v>0.28656280606696843</v>
      </c>
      <c r="L19" s="674">
        <v>157.5</v>
      </c>
      <c r="M19" s="705">
        <v>0.37951807228915663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0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4083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2211837.2300000042</v>
      </c>
      <c r="N3" s="70">
        <f>SUBTOTAL(9,N7:N1048576)</f>
        <v>10273</v>
      </c>
      <c r="O3" s="70">
        <f>SUBTOTAL(9,O7:O1048576)</f>
        <v>3006</v>
      </c>
      <c r="P3" s="70">
        <f>SUBTOTAL(9,P7:P1048576)</f>
        <v>1425527.5700000024</v>
      </c>
      <c r="Q3" s="71">
        <f>IF(M3=0,0,P3/M3)</f>
        <v>0.6444993106477368</v>
      </c>
      <c r="R3" s="70">
        <f>SUBTOTAL(9,R7:R1048576)</f>
        <v>6180</v>
      </c>
      <c r="S3" s="71">
        <f>IF(N3=0,0,R3/N3)</f>
        <v>0.60157694928453231</v>
      </c>
      <c r="T3" s="70">
        <f>SUBTOTAL(9,T7:T1048576)</f>
        <v>1741</v>
      </c>
      <c r="U3" s="72">
        <f>IF(O3=0,0,T3/O3)</f>
        <v>0.57917498336660012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</v>
      </c>
      <c r="B7" s="740" t="s">
        <v>2566</v>
      </c>
      <c r="C7" s="740" t="s">
        <v>2925</v>
      </c>
      <c r="D7" s="741" t="s">
        <v>4078</v>
      </c>
      <c r="E7" s="742" t="s">
        <v>2941</v>
      </c>
      <c r="F7" s="740" t="s">
        <v>2921</v>
      </c>
      <c r="G7" s="740" t="s">
        <v>2954</v>
      </c>
      <c r="H7" s="740" t="s">
        <v>529</v>
      </c>
      <c r="I7" s="740" t="s">
        <v>2955</v>
      </c>
      <c r="J7" s="740" t="s">
        <v>2956</v>
      </c>
      <c r="K7" s="740" t="s">
        <v>2957</v>
      </c>
      <c r="L7" s="743">
        <v>0</v>
      </c>
      <c r="M7" s="743">
        <v>0</v>
      </c>
      <c r="N7" s="740">
        <v>1</v>
      </c>
      <c r="O7" s="744">
        <v>1</v>
      </c>
      <c r="P7" s="743"/>
      <c r="Q7" s="745"/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</v>
      </c>
      <c r="B8" s="665" t="s">
        <v>2566</v>
      </c>
      <c r="C8" s="665" t="s">
        <v>2925</v>
      </c>
      <c r="D8" s="746" t="s">
        <v>4078</v>
      </c>
      <c r="E8" s="747" t="s">
        <v>2941</v>
      </c>
      <c r="F8" s="665" t="s">
        <v>2921</v>
      </c>
      <c r="G8" s="665" t="s">
        <v>2958</v>
      </c>
      <c r="H8" s="665" t="s">
        <v>1433</v>
      </c>
      <c r="I8" s="665" t="s">
        <v>1716</v>
      </c>
      <c r="J8" s="665" t="s">
        <v>2425</v>
      </c>
      <c r="K8" s="665" t="s">
        <v>2756</v>
      </c>
      <c r="L8" s="666">
        <v>154.36000000000001</v>
      </c>
      <c r="M8" s="666">
        <v>154.36000000000001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</v>
      </c>
      <c r="B9" s="665" t="s">
        <v>2566</v>
      </c>
      <c r="C9" s="665" t="s">
        <v>2925</v>
      </c>
      <c r="D9" s="746" t="s">
        <v>4078</v>
      </c>
      <c r="E9" s="747" t="s">
        <v>2941</v>
      </c>
      <c r="F9" s="665" t="s">
        <v>2921</v>
      </c>
      <c r="G9" s="665" t="s">
        <v>2958</v>
      </c>
      <c r="H9" s="665" t="s">
        <v>529</v>
      </c>
      <c r="I9" s="665" t="s">
        <v>2959</v>
      </c>
      <c r="J9" s="665" t="s">
        <v>2960</v>
      </c>
      <c r="K9" s="665" t="s">
        <v>2961</v>
      </c>
      <c r="L9" s="666">
        <v>149.52000000000001</v>
      </c>
      <c r="M9" s="666">
        <v>149.52000000000001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</v>
      </c>
      <c r="B10" s="665" t="s">
        <v>2566</v>
      </c>
      <c r="C10" s="665" t="s">
        <v>2925</v>
      </c>
      <c r="D10" s="746" t="s">
        <v>4078</v>
      </c>
      <c r="E10" s="747" t="s">
        <v>2941</v>
      </c>
      <c r="F10" s="665" t="s">
        <v>2921</v>
      </c>
      <c r="G10" s="665" t="s">
        <v>2962</v>
      </c>
      <c r="H10" s="665" t="s">
        <v>1433</v>
      </c>
      <c r="I10" s="665" t="s">
        <v>1498</v>
      </c>
      <c r="J10" s="665" t="s">
        <v>2738</v>
      </c>
      <c r="K10" s="665" t="s">
        <v>2739</v>
      </c>
      <c r="L10" s="666">
        <v>117.73</v>
      </c>
      <c r="M10" s="666">
        <v>117.73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</v>
      </c>
      <c r="B11" s="665" t="s">
        <v>2566</v>
      </c>
      <c r="C11" s="665" t="s">
        <v>2925</v>
      </c>
      <c r="D11" s="746" t="s">
        <v>4078</v>
      </c>
      <c r="E11" s="747" t="s">
        <v>2941</v>
      </c>
      <c r="F11" s="665" t="s">
        <v>2921</v>
      </c>
      <c r="G11" s="665" t="s">
        <v>2962</v>
      </c>
      <c r="H11" s="665" t="s">
        <v>1433</v>
      </c>
      <c r="I11" s="665" t="s">
        <v>2431</v>
      </c>
      <c r="J11" s="665" t="s">
        <v>2869</v>
      </c>
      <c r="K11" s="665" t="s">
        <v>2739</v>
      </c>
      <c r="L11" s="666">
        <v>124.91</v>
      </c>
      <c r="M11" s="666">
        <v>124.91</v>
      </c>
      <c r="N11" s="665">
        <v>1</v>
      </c>
      <c r="O11" s="748">
        <v>0.5</v>
      </c>
      <c r="P11" s="666">
        <v>124.91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5</v>
      </c>
      <c r="B12" s="665" t="s">
        <v>2566</v>
      </c>
      <c r="C12" s="665" t="s">
        <v>2925</v>
      </c>
      <c r="D12" s="746" t="s">
        <v>4078</v>
      </c>
      <c r="E12" s="747" t="s">
        <v>2941</v>
      </c>
      <c r="F12" s="665" t="s">
        <v>2921</v>
      </c>
      <c r="G12" s="665" t="s">
        <v>2962</v>
      </c>
      <c r="H12" s="665" t="s">
        <v>1433</v>
      </c>
      <c r="I12" s="665" t="s">
        <v>2963</v>
      </c>
      <c r="J12" s="665" t="s">
        <v>2869</v>
      </c>
      <c r="K12" s="665" t="s">
        <v>2964</v>
      </c>
      <c r="L12" s="666">
        <v>579.30999999999995</v>
      </c>
      <c r="M12" s="666">
        <v>1158.6199999999999</v>
      </c>
      <c r="N12" s="665">
        <v>2</v>
      </c>
      <c r="O12" s="748">
        <v>1</v>
      </c>
      <c r="P12" s="666">
        <v>579.30999999999995</v>
      </c>
      <c r="Q12" s="681">
        <v>0.5</v>
      </c>
      <c r="R12" s="665">
        <v>1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5</v>
      </c>
      <c r="B13" s="665" t="s">
        <v>2566</v>
      </c>
      <c r="C13" s="665" t="s">
        <v>2925</v>
      </c>
      <c r="D13" s="746" t="s">
        <v>4078</v>
      </c>
      <c r="E13" s="747" t="s">
        <v>2941</v>
      </c>
      <c r="F13" s="665" t="s">
        <v>2921</v>
      </c>
      <c r="G13" s="665" t="s">
        <v>2965</v>
      </c>
      <c r="H13" s="665" t="s">
        <v>529</v>
      </c>
      <c r="I13" s="665" t="s">
        <v>2966</v>
      </c>
      <c r="J13" s="665" t="s">
        <v>2967</v>
      </c>
      <c r="K13" s="665" t="s">
        <v>2968</v>
      </c>
      <c r="L13" s="666">
        <v>0</v>
      </c>
      <c r="M13" s="666">
        <v>0</v>
      </c>
      <c r="N13" s="665">
        <v>1</v>
      </c>
      <c r="O13" s="748">
        <v>1</v>
      </c>
      <c r="P13" s="666">
        <v>0</v>
      </c>
      <c r="Q13" s="681"/>
      <c r="R13" s="665">
        <v>1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5</v>
      </c>
      <c r="B14" s="665" t="s">
        <v>2566</v>
      </c>
      <c r="C14" s="665" t="s">
        <v>2925</v>
      </c>
      <c r="D14" s="746" t="s">
        <v>4078</v>
      </c>
      <c r="E14" s="747" t="s">
        <v>2941</v>
      </c>
      <c r="F14" s="665" t="s">
        <v>2921</v>
      </c>
      <c r="G14" s="665" t="s">
        <v>2969</v>
      </c>
      <c r="H14" s="665" t="s">
        <v>529</v>
      </c>
      <c r="I14" s="665" t="s">
        <v>2970</v>
      </c>
      <c r="J14" s="665" t="s">
        <v>2971</v>
      </c>
      <c r="K14" s="665" t="s">
        <v>2770</v>
      </c>
      <c r="L14" s="666">
        <v>170.52</v>
      </c>
      <c r="M14" s="666">
        <v>170.52</v>
      </c>
      <c r="N14" s="665">
        <v>1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5</v>
      </c>
      <c r="B15" s="665" t="s">
        <v>2566</v>
      </c>
      <c r="C15" s="665" t="s">
        <v>2925</v>
      </c>
      <c r="D15" s="746" t="s">
        <v>4078</v>
      </c>
      <c r="E15" s="747" t="s">
        <v>2941</v>
      </c>
      <c r="F15" s="665" t="s">
        <v>2921</v>
      </c>
      <c r="G15" s="665" t="s">
        <v>2969</v>
      </c>
      <c r="H15" s="665" t="s">
        <v>529</v>
      </c>
      <c r="I15" s="665" t="s">
        <v>1668</v>
      </c>
      <c r="J15" s="665" t="s">
        <v>2971</v>
      </c>
      <c r="K15" s="665" t="s">
        <v>2972</v>
      </c>
      <c r="L15" s="666">
        <v>85.27</v>
      </c>
      <c r="M15" s="666">
        <v>85.27</v>
      </c>
      <c r="N15" s="665">
        <v>1</v>
      </c>
      <c r="O15" s="748">
        <v>1</v>
      </c>
      <c r="P15" s="666">
        <v>85.27</v>
      </c>
      <c r="Q15" s="681">
        <v>1</v>
      </c>
      <c r="R15" s="665">
        <v>1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5</v>
      </c>
      <c r="B16" s="665" t="s">
        <v>2566</v>
      </c>
      <c r="C16" s="665" t="s">
        <v>2925</v>
      </c>
      <c r="D16" s="746" t="s">
        <v>4078</v>
      </c>
      <c r="E16" s="747" t="s">
        <v>2941</v>
      </c>
      <c r="F16" s="665" t="s">
        <v>2921</v>
      </c>
      <c r="G16" s="665" t="s">
        <v>2969</v>
      </c>
      <c r="H16" s="665" t="s">
        <v>529</v>
      </c>
      <c r="I16" s="665" t="s">
        <v>1652</v>
      </c>
      <c r="J16" s="665" t="s">
        <v>2971</v>
      </c>
      <c r="K16" s="665" t="s">
        <v>2770</v>
      </c>
      <c r="L16" s="666">
        <v>170.52</v>
      </c>
      <c r="M16" s="666">
        <v>341.04</v>
      </c>
      <c r="N16" s="665">
        <v>2</v>
      </c>
      <c r="O16" s="748">
        <v>2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5</v>
      </c>
      <c r="B17" s="665" t="s">
        <v>2566</v>
      </c>
      <c r="C17" s="665" t="s">
        <v>2925</v>
      </c>
      <c r="D17" s="746" t="s">
        <v>4078</v>
      </c>
      <c r="E17" s="747" t="s">
        <v>2941</v>
      </c>
      <c r="F17" s="665" t="s">
        <v>2921</v>
      </c>
      <c r="G17" s="665" t="s">
        <v>2973</v>
      </c>
      <c r="H17" s="665" t="s">
        <v>529</v>
      </c>
      <c r="I17" s="665" t="s">
        <v>695</v>
      </c>
      <c r="J17" s="665" t="s">
        <v>696</v>
      </c>
      <c r="K17" s="665" t="s">
        <v>2974</v>
      </c>
      <c r="L17" s="666">
        <v>91.11</v>
      </c>
      <c r="M17" s="666">
        <v>1184.4299999999998</v>
      </c>
      <c r="N17" s="665">
        <v>13</v>
      </c>
      <c r="O17" s="748">
        <v>12.5</v>
      </c>
      <c r="P17" s="666">
        <v>546.66</v>
      </c>
      <c r="Q17" s="681">
        <v>0.46153846153846156</v>
      </c>
      <c r="R17" s="665">
        <v>6</v>
      </c>
      <c r="S17" s="681">
        <v>0.46153846153846156</v>
      </c>
      <c r="T17" s="748">
        <v>6</v>
      </c>
      <c r="U17" s="704">
        <v>0.48</v>
      </c>
    </row>
    <row r="18" spans="1:21" ht="14.4" customHeight="1" x14ac:dyDescent="0.3">
      <c r="A18" s="664">
        <v>5</v>
      </c>
      <c r="B18" s="665" t="s">
        <v>2566</v>
      </c>
      <c r="C18" s="665" t="s">
        <v>2925</v>
      </c>
      <c r="D18" s="746" t="s">
        <v>4078</v>
      </c>
      <c r="E18" s="747" t="s">
        <v>2941</v>
      </c>
      <c r="F18" s="665" t="s">
        <v>2921</v>
      </c>
      <c r="G18" s="665" t="s">
        <v>2973</v>
      </c>
      <c r="H18" s="665" t="s">
        <v>529</v>
      </c>
      <c r="I18" s="665" t="s">
        <v>2975</v>
      </c>
      <c r="J18" s="665" t="s">
        <v>696</v>
      </c>
      <c r="K18" s="665" t="s">
        <v>2976</v>
      </c>
      <c r="L18" s="666">
        <v>0</v>
      </c>
      <c r="M18" s="666">
        <v>0</v>
      </c>
      <c r="N18" s="665">
        <v>1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</v>
      </c>
      <c r="B19" s="665" t="s">
        <v>2566</v>
      </c>
      <c r="C19" s="665" t="s">
        <v>2925</v>
      </c>
      <c r="D19" s="746" t="s">
        <v>4078</v>
      </c>
      <c r="E19" s="747" t="s">
        <v>2941</v>
      </c>
      <c r="F19" s="665" t="s">
        <v>2921</v>
      </c>
      <c r="G19" s="665" t="s">
        <v>2977</v>
      </c>
      <c r="H19" s="665" t="s">
        <v>529</v>
      </c>
      <c r="I19" s="665" t="s">
        <v>940</v>
      </c>
      <c r="J19" s="665" t="s">
        <v>941</v>
      </c>
      <c r="K19" s="665" t="s">
        <v>2978</v>
      </c>
      <c r="L19" s="666">
        <v>0</v>
      </c>
      <c r="M19" s="666">
        <v>0</v>
      </c>
      <c r="N19" s="665">
        <v>1</v>
      </c>
      <c r="O19" s="748">
        <v>1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5</v>
      </c>
      <c r="B20" s="665" t="s">
        <v>2566</v>
      </c>
      <c r="C20" s="665" t="s">
        <v>2925</v>
      </c>
      <c r="D20" s="746" t="s">
        <v>4078</v>
      </c>
      <c r="E20" s="747" t="s">
        <v>2941</v>
      </c>
      <c r="F20" s="665" t="s">
        <v>2921</v>
      </c>
      <c r="G20" s="665" t="s">
        <v>2979</v>
      </c>
      <c r="H20" s="665" t="s">
        <v>529</v>
      </c>
      <c r="I20" s="665" t="s">
        <v>2980</v>
      </c>
      <c r="J20" s="665" t="s">
        <v>2981</v>
      </c>
      <c r="K20" s="665" t="s">
        <v>2982</v>
      </c>
      <c r="L20" s="666">
        <v>77.52</v>
      </c>
      <c r="M20" s="666">
        <v>155.04</v>
      </c>
      <c r="N20" s="665">
        <v>2</v>
      </c>
      <c r="O20" s="748">
        <v>1</v>
      </c>
      <c r="P20" s="666">
        <v>155.04</v>
      </c>
      <c r="Q20" s="681">
        <v>1</v>
      </c>
      <c r="R20" s="665">
        <v>2</v>
      </c>
      <c r="S20" s="681">
        <v>1</v>
      </c>
      <c r="T20" s="748">
        <v>1</v>
      </c>
      <c r="U20" s="704">
        <v>1</v>
      </c>
    </row>
    <row r="21" spans="1:21" ht="14.4" customHeight="1" x14ac:dyDescent="0.3">
      <c r="A21" s="664">
        <v>5</v>
      </c>
      <c r="B21" s="665" t="s">
        <v>2566</v>
      </c>
      <c r="C21" s="665" t="s">
        <v>2925</v>
      </c>
      <c r="D21" s="746" t="s">
        <v>4078</v>
      </c>
      <c r="E21" s="747" t="s">
        <v>2941</v>
      </c>
      <c r="F21" s="665" t="s">
        <v>2921</v>
      </c>
      <c r="G21" s="665" t="s">
        <v>2983</v>
      </c>
      <c r="H21" s="665" t="s">
        <v>1433</v>
      </c>
      <c r="I21" s="665" t="s">
        <v>1588</v>
      </c>
      <c r="J21" s="665" t="s">
        <v>2692</v>
      </c>
      <c r="K21" s="665" t="s">
        <v>2693</v>
      </c>
      <c r="L21" s="666">
        <v>93.43</v>
      </c>
      <c r="M21" s="666">
        <v>2055.46</v>
      </c>
      <c r="N21" s="665">
        <v>22</v>
      </c>
      <c r="O21" s="748">
        <v>6</v>
      </c>
      <c r="P21" s="666">
        <v>93.43</v>
      </c>
      <c r="Q21" s="681">
        <v>4.5454545454545456E-2</v>
      </c>
      <c r="R21" s="665">
        <v>1</v>
      </c>
      <c r="S21" s="681">
        <v>4.5454545454545456E-2</v>
      </c>
      <c r="T21" s="748">
        <v>0.5</v>
      </c>
      <c r="U21" s="704">
        <v>8.3333333333333329E-2</v>
      </c>
    </row>
    <row r="22" spans="1:21" ht="14.4" customHeight="1" x14ac:dyDescent="0.3">
      <c r="A22" s="664">
        <v>5</v>
      </c>
      <c r="B22" s="665" t="s">
        <v>2566</v>
      </c>
      <c r="C22" s="665" t="s">
        <v>2925</v>
      </c>
      <c r="D22" s="746" t="s">
        <v>4078</v>
      </c>
      <c r="E22" s="747" t="s">
        <v>2941</v>
      </c>
      <c r="F22" s="665" t="s">
        <v>2921</v>
      </c>
      <c r="G22" s="665" t="s">
        <v>2983</v>
      </c>
      <c r="H22" s="665" t="s">
        <v>1433</v>
      </c>
      <c r="I22" s="665" t="s">
        <v>1594</v>
      </c>
      <c r="J22" s="665" t="s">
        <v>2692</v>
      </c>
      <c r="K22" s="665" t="s">
        <v>2694</v>
      </c>
      <c r="L22" s="666">
        <v>186.87</v>
      </c>
      <c r="M22" s="666">
        <v>5792.9699999999993</v>
      </c>
      <c r="N22" s="665">
        <v>31</v>
      </c>
      <c r="O22" s="748">
        <v>18.5</v>
      </c>
      <c r="P22" s="666">
        <v>2429.3099999999995</v>
      </c>
      <c r="Q22" s="681">
        <v>0.41935483870967738</v>
      </c>
      <c r="R22" s="665">
        <v>13</v>
      </c>
      <c r="S22" s="681">
        <v>0.41935483870967744</v>
      </c>
      <c r="T22" s="748">
        <v>9</v>
      </c>
      <c r="U22" s="704">
        <v>0.48648648648648651</v>
      </c>
    </row>
    <row r="23" spans="1:21" ht="14.4" customHeight="1" x14ac:dyDescent="0.3">
      <c r="A23" s="664">
        <v>5</v>
      </c>
      <c r="B23" s="665" t="s">
        <v>2566</v>
      </c>
      <c r="C23" s="665" t="s">
        <v>2925</v>
      </c>
      <c r="D23" s="746" t="s">
        <v>4078</v>
      </c>
      <c r="E23" s="747" t="s">
        <v>2941</v>
      </c>
      <c r="F23" s="665" t="s">
        <v>2921</v>
      </c>
      <c r="G23" s="665" t="s">
        <v>2984</v>
      </c>
      <c r="H23" s="665" t="s">
        <v>529</v>
      </c>
      <c r="I23" s="665" t="s">
        <v>2985</v>
      </c>
      <c r="J23" s="665" t="s">
        <v>976</v>
      </c>
      <c r="K23" s="665" t="s">
        <v>2986</v>
      </c>
      <c r="L23" s="666">
        <v>26.37</v>
      </c>
      <c r="M23" s="666">
        <v>79.11</v>
      </c>
      <c r="N23" s="665">
        <v>3</v>
      </c>
      <c r="O23" s="748">
        <v>2</v>
      </c>
      <c r="P23" s="666">
        <v>26.37</v>
      </c>
      <c r="Q23" s="681">
        <v>0.33333333333333337</v>
      </c>
      <c r="R23" s="665">
        <v>1</v>
      </c>
      <c r="S23" s="681">
        <v>0.33333333333333331</v>
      </c>
      <c r="T23" s="748">
        <v>0.5</v>
      </c>
      <c r="U23" s="704">
        <v>0.25</v>
      </c>
    </row>
    <row r="24" spans="1:21" ht="14.4" customHeight="1" x14ac:dyDescent="0.3">
      <c r="A24" s="664">
        <v>5</v>
      </c>
      <c r="B24" s="665" t="s">
        <v>2566</v>
      </c>
      <c r="C24" s="665" t="s">
        <v>2925</v>
      </c>
      <c r="D24" s="746" t="s">
        <v>4078</v>
      </c>
      <c r="E24" s="747" t="s">
        <v>2941</v>
      </c>
      <c r="F24" s="665" t="s">
        <v>2921</v>
      </c>
      <c r="G24" s="665" t="s">
        <v>2984</v>
      </c>
      <c r="H24" s="665" t="s">
        <v>529</v>
      </c>
      <c r="I24" s="665" t="s">
        <v>2985</v>
      </c>
      <c r="J24" s="665" t="s">
        <v>976</v>
      </c>
      <c r="K24" s="665" t="s">
        <v>2986</v>
      </c>
      <c r="L24" s="666">
        <v>29.31</v>
      </c>
      <c r="M24" s="666">
        <v>29.31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5</v>
      </c>
      <c r="B25" s="665" t="s">
        <v>2566</v>
      </c>
      <c r="C25" s="665" t="s">
        <v>2925</v>
      </c>
      <c r="D25" s="746" t="s">
        <v>4078</v>
      </c>
      <c r="E25" s="747" t="s">
        <v>2941</v>
      </c>
      <c r="F25" s="665" t="s">
        <v>2921</v>
      </c>
      <c r="G25" s="665" t="s">
        <v>2984</v>
      </c>
      <c r="H25" s="665" t="s">
        <v>529</v>
      </c>
      <c r="I25" s="665" t="s">
        <v>975</v>
      </c>
      <c r="J25" s="665" t="s">
        <v>976</v>
      </c>
      <c r="K25" s="665" t="s">
        <v>2987</v>
      </c>
      <c r="L25" s="666">
        <v>52.75</v>
      </c>
      <c r="M25" s="666">
        <v>316.5</v>
      </c>
      <c r="N25" s="665">
        <v>6</v>
      </c>
      <c r="O25" s="748">
        <v>4</v>
      </c>
      <c r="P25" s="666">
        <v>105.5</v>
      </c>
      <c r="Q25" s="681">
        <v>0.33333333333333331</v>
      </c>
      <c r="R25" s="665">
        <v>2</v>
      </c>
      <c r="S25" s="681">
        <v>0.33333333333333331</v>
      </c>
      <c r="T25" s="748">
        <v>1.5</v>
      </c>
      <c r="U25" s="704">
        <v>0.375</v>
      </c>
    </row>
    <row r="26" spans="1:21" ht="14.4" customHeight="1" x14ac:dyDescent="0.3">
      <c r="A26" s="664">
        <v>5</v>
      </c>
      <c r="B26" s="665" t="s">
        <v>2566</v>
      </c>
      <c r="C26" s="665" t="s">
        <v>2925</v>
      </c>
      <c r="D26" s="746" t="s">
        <v>4078</v>
      </c>
      <c r="E26" s="747" t="s">
        <v>2941</v>
      </c>
      <c r="F26" s="665" t="s">
        <v>2921</v>
      </c>
      <c r="G26" s="665" t="s">
        <v>2984</v>
      </c>
      <c r="H26" s="665" t="s">
        <v>529</v>
      </c>
      <c r="I26" s="665" t="s">
        <v>975</v>
      </c>
      <c r="J26" s="665" t="s">
        <v>976</v>
      </c>
      <c r="K26" s="665" t="s">
        <v>2987</v>
      </c>
      <c r="L26" s="666">
        <v>58.63</v>
      </c>
      <c r="M26" s="666">
        <v>175.89000000000001</v>
      </c>
      <c r="N26" s="665">
        <v>3</v>
      </c>
      <c r="O26" s="748">
        <v>1.5</v>
      </c>
      <c r="P26" s="666">
        <v>117.26</v>
      </c>
      <c r="Q26" s="681">
        <v>0.66666666666666663</v>
      </c>
      <c r="R26" s="665">
        <v>2</v>
      </c>
      <c r="S26" s="681">
        <v>0.66666666666666663</v>
      </c>
      <c r="T26" s="748">
        <v>0.5</v>
      </c>
      <c r="U26" s="704">
        <v>0.33333333333333331</v>
      </c>
    </row>
    <row r="27" spans="1:21" ht="14.4" customHeight="1" x14ac:dyDescent="0.3">
      <c r="A27" s="664">
        <v>5</v>
      </c>
      <c r="B27" s="665" t="s">
        <v>2566</v>
      </c>
      <c r="C27" s="665" t="s">
        <v>2925</v>
      </c>
      <c r="D27" s="746" t="s">
        <v>4078</v>
      </c>
      <c r="E27" s="747" t="s">
        <v>2941</v>
      </c>
      <c r="F27" s="665" t="s">
        <v>2921</v>
      </c>
      <c r="G27" s="665" t="s">
        <v>2984</v>
      </c>
      <c r="H27" s="665" t="s">
        <v>529</v>
      </c>
      <c r="I27" s="665" t="s">
        <v>991</v>
      </c>
      <c r="J27" s="665" t="s">
        <v>976</v>
      </c>
      <c r="K27" s="665" t="s">
        <v>2988</v>
      </c>
      <c r="L27" s="666">
        <v>10.55</v>
      </c>
      <c r="M27" s="666">
        <v>10.55</v>
      </c>
      <c r="N27" s="665">
        <v>1</v>
      </c>
      <c r="O27" s="748">
        <v>0.5</v>
      </c>
      <c r="P27" s="666">
        <v>10.55</v>
      </c>
      <c r="Q27" s="681">
        <v>1</v>
      </c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5</v>
      </c>
      <c r="B28" s="665" t="s">
        <v>2566</v>
      </c>
      <c r="C28" s="665" t="s">
        <v>2925</v>
      </c>
      <c r="D28" s="746" t="s">
        <v>4078</v>
      </c>
      <c r="E28" s="747" t="s">
        <v>2941</v>
      </c>
      <c r="F28" s="665" t="s">
        <v>2921</v>
      </c>
      <c r="G28" s="665" t="s">
        <v>2984</v>
      </c>
      <c r="H28" s="665" t="s">
        <v>529</v>
      </c>
      <c r="I28" s="665" t="s">
        <v>991</v>
      </c>
      <c r="J28" s="665" t="s">
        <v>976</v>
      </c>
      <c r="K28" s="665" t="s">
        <v>2988</v>
      </c>
      <c r="L28" s="666">
        <v>11.73</v>
      </c>
      <c r="M28" s="666">
        <v>11.73</v>
      </c>
      <c r="N28" s="665">
        <v>1</v>
      </c>
      <c r="O28" s="748">
        <v>1</v>
      </c>
      <c r="P28" s="666">
        <v>11.73</v>
      </c>
      <c r="Q28" s="681">
        <v>1</v>
      </c>
      <c r="R28" s="665">
        <v>1</v>
      </c>
      <c r="S28" s="681">
        <v>1</v>
      </c>
      <c r="T28" s="748">
        <v>1</v>
      </c>
      <c r="U28" s="704">
        <v>1</v>
      </c>
    </row>
    <row r="29" spans="1:21" ht="14.4" customHeight="1" x14ac:dyDescent="0.3">
      <c r="A29" s="664">
        <v>5</v>
      </c>
      <c r="B29" s="665" t="s">
        <v>2566</v>
      </c>
      <c r="C29" s="665" t="s">
        <v>2925</v>
      </c>
      <c r="D29" s="746" t="s">
        <v>4078</v>
      </c>
      <c r="E29" s="747" t="s">
        <v>2941</v>
      </c>
      <c r="F29" s="665" t="s">
        <v>2921</v>
      </c>
      <c r="G29" s="665" t="s">
        <v>2984</v>
      </c>
      <c r="H29" s="665" t="s">
        <v>529</v>
      </c>
      <c r="I29" s="665" t="s">
        <v>2989</v>
      </c>
      <c r="J29" s="665" t="s">
        <v>2990</v>
      </c>
      <c r="K29" s="665" t="s">
        <v>2991</v>
      </c>
      <c r="L29" s="666">
        <v>0</v>
      </c>
      <c r="M29" s="666">
        <v>0</v>
      </c>
      <c r="N29" s="665">
        <v>7</v>
      </c>
      <c r="O29" s="748">
        <v>3.5</v>
      </c>
      <c r="P29" s="666">
        <v>0</v>
      </c>
      <c r="Q29" s="681"/>
      <c r="R29" s="665">
        <v>1</v>
      </c>
      <c r="S29" s="681">
        <v>0.14285714285714285</v>
      </c>
      <c r="T29" s="748">
        <v>1</v>
      </c>
      <c r="U29" s="704">
        <v>0.2857142857142857</v>
      </c>
    </row>
    <row r="30" spans="1:21" ht="14.4" customHeight="1" x14ac:dyDescent="0.3">
      <c r="A30" s="664">
        <v>5</v>
      </c>
      <c r="B30" s="665" t="s">
        <v>2566</v>
      </c>
      <c r="C30" s="665" t="s">
        <v>2925</v>
      </c>
      <c r="D30" s="746" t="s">
        <v>4078</v>
      </c>
      <c r="E30" s="747" t="s">
        <v>2941</v>
      </c>
      <c r="F30" s="665" t="s">
        <v>2921</v>
      </c>
      <c r="G30" s="665" t="s">
        <v>2984</v>
      </c>
      <c r="H30" s="665" t="s">
        <v>529</v>
      </c>
      <c r="I30" s="665" t="s">
        <v>2992</v>
      </c>
      <c r="J30" s="665" t="s">
        <v>2993</v>
      </c>
      <c r="K30" s="665" t="s">
        <v>2994</v>
      </c>
      <c r="L30" s="666">
        <v>0</v>
      </c>
      <c r="M30" s="666">
        <v>0</v>
      </c>
      <c r="N30" s="665">
        <v>4</v>
      </c>
      <c r="O30" s="748">
        <v>2</v>
      </c>
      <c r="P30" s="666">
        <v>0</v>
      </c>
      <c r="Q30" s="681"/>
      <c r="R30" s="665">
        <v>1</v>
      </c>
      <c r="S30" s="681">
        <v>0.25</v>
      </c>
      <c r="T30" s="748">
        <v>0.5</v>
      </c>
      <c r="U30" s="704">
        <v>0.25</v>
      </c>
    </row>
    <row r="31" spans="1:21" ht="14.4" customHeight="1" x14ac:dyDescent="0.3">
      <c r="A31" s="664">
        <v>5</v>
      </c>
      <c r="B31" s="665" t="s">
        <v>2566</v>
      </c>
      <c r="C31" s="665" t="s">
        <v>2925</v>
      </c>
      <c r="D31" s="746" t="s">
        <v>4078</v>
      </c>
      <c r="E31" s="747" t="s">
        <v>2941</v>
      </c>
      <c r="F31" s="665" t="s">
        <v>2921</v>
      </c>
      <c r="G31" s="665" t="s">
        <v>2984</v>
      </c>
      <c r="H31" s="665" t="s">
        <v>529</v>
      </c>
      <c r="I31" s="665" t="s">
        <v>2995</v>
      </c>
      <c r="J31" s="665" t="s">
        <v>2993</v>
      </c>
      <c r="K31" s="665" t="s">
        <v>2996</v>
      </c>
      <c r="L31" s="666">
        <v>52.75</v>
      </c>
      <c r="M31" s="666">
        <v>105.5</v>
      </c>
      <c r="N31" s="665">
        <v>2</v>
      </c>
      <c r="O31" s="748">
        <v>1.5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</v>
      </c>
      <c r="B32" s="665" t="s">
        <v>2566</v>
      </c>
      <c r="C32" s="665" t="s">
        <v>2925</v>
      </c>
      <c r="D32" s="746" t="s">
        <v>4078</v>
      </c>
      <c r="E32" s="747" t="s">
        <v>2941</v>
      </c>
      <c r="F32" s="665" t="s">
        <v>2921</v>
      </c>
      <c r="G32" s="665" t="s">
        <v>2984</v>
      </c>
      <c r="H32" s="665" t="s">
        <v>529</v>
      </c>
      <c r="I32" s="665" t="s">
        <v>2995</v>
      </c>
      <c r="J32" s="665" t="s">
        <v>2993</v>
      </c>
      <c r="K32" s="665" t="s">
        <v>2996</v>
      </c>
      <c r="L32" s="666">
        <v>58.62</v>
      </c>
      <c r="M32" s="666">
        <v>58.62</v>
      </c>
      <c r="N32" s="665">
        <v>1</v>
      </c>
      <c r="O32" s="748">
        <v>0.5</v>
      </c>
      <c r="P32" s="666">
        <v>58.62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5</v>
      </c>
      <c r="B33" s="665" t="s">
        <v>2566</v>
      </c>
      <c r="C33" s="665" t="s">
        <v>2925</v>
      </c>
      <c r="D33" s="746" t="s">
        <v>4078</v>
      </c>
      <c r="E33" s="747" t="s">
        <v>2941</v>
      </c>
      <c r="F33" s="665" t="s">
        <v>2921</v>
      </c>
      <c r="G33" s="665" t="s">
        <v>2984</v>
      </c>
      <c r="H33" s="665" t="s">
        <v>529</v>
      </c>
      <c r="I33" s="665" t="s">
        <v>2997</v>
      </c>
      <c r="J33" s="665" t="s">
        <v>2993</v>
      </c>
      <c r="K33" s="665" t="s">
        <v>2998</v>
      </c>
      <c r="L33" s="666">
        <v>0</v>
      </c>
      <c r="M33" s="666">
        <v>0</v>
      </c>
      <c r="N33" s="665">
        <v>1</v>
      </c>
      <c r="O33" s="748">
        <v>1</v>
      </c>
      <c r="P33" s="666">
        <v>0</v>
      </c>
      <c r="Q33" s="681"/>
      <c r="R33" s="665">
        <v>1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5</v>
      </c>
      <c r="B34" s="665" t="s">
        <v>2566</v>
      </c>
      <c r="C34" s="665" t="s">
        <v>2925</v>
      </c>
      <c r="D34" s="746" t="s">
        <v>4078</v>
      </c>
      <c r="E34" s="747" t="s">
        <v>2941</v>
      </c>
      <c r="F34" s="665" t="s">
        <v>2921</v>
      </c>
      <c r="G34" s="665" t="s">
        <v>2984</v>
      </c>
      <c r="H34" s="665" t="s">
        <v>529</v>
      </c>
      <c r="I34" s="665" t="s">
        <v>2999</v>
      </c>
      <c r="J34" s="665" t="s">
        <v>2990</v>
      </c>
      <c r="K34" s="665" t="s">
        <v>3000</v>
      </c>
      <c r="L34" s="666">
        <v>58.62</v>
      </c>
      <c r="M34" s="666">
        <v>117.24</v>
      </c>
      <c r="N34" s="665">
        <v>2</v>
      </c>
      <c r="O34" s="748">
        <v>2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5</v>
      </c>
      <c r="B35" s="665" t="s">
        <v>2566</v>
      </c>
      <c r="C35" s="665" t="s">
        <v>2925</v>
      </c>
      <c r="D35" s="746" t="s">
        <v>4078</v>
      </c>
      <c r="E35" s="747" t="s">
        <v>2941</v>
      </c>
      <c r="F35" s="665" t="s">
        <v>2921</v>
      </c>
      <c r="G35" s="665" t="s">
        <v>2984</v>
      </c>
      <c r="H35" s="665" t="s">
        <v>529</v>
      </c>
      <c r="I35" s="665" t="s">
        <v>3001</v>
      </c>
      <c r="J35" s="665" t="s">
        <v>2993</v>
      </c>
      <c r="K35" s="665" t="s">
        <v>3002</v>
      </c>
      <c r="L35" s="666">
        <v>0</v>
      </c>
      <c r="M35" s="666">
        <v>0</v>
      </c>
      <c r="N35" s="665">
        <v>1</v>
      </c>
      <c r="O35" s="748">
        <v>0.5</v>
      </c>
      <c r="P35" s="666"/>
      <c r="Q35" s="681"/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5</v>
      </c>
      <c r="B36" s="665" t="s">
        <v>2566</v>
      </c>
      <c r="C36" s="665" t="s">
        <v>2925</v>
      </c>
      <c r="D36" s="746" t="s">
        <v>4078</v>
      </c>
      <c r="E36" s="747" t="s">
        <v>2941</v>
      </c>
      <c r="F36" s="665" t="s">
        <v>2921</v>
      </c>
      <c r="G36" s="665" t="s">
        <v>3003</v>
      </c>
      <c r="H36" s="665" t="s">
        <v>1433</v>
      </c>
      <c r="I36" s="665" t="s">
        <v>3004</v>
      </c>
      <c r="J36" s="665" t="s">
        <v>1460</v>
      </c>
      <c r="K36" s="665" t="s">
        <v>3005</v>
      </c>
      <c r="L36" s="666">
        <v>0</v>
      </c>
      <c r="M36" s="666">
        <v>0</v>
      </c>
      <c r="N36" s="665">
        <v>1</v>
      </c>
      <c r="O36" s="748">
        <v>1</v>
      </c>
      <c r="P36" s="666">
        <v>0</v>
      </c>
      <c r="Q36" s="681"/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5</v>
      </c>
      <c r="B37" s="665" t="s">
        <v>2566</v>
      </c>
      <c r="C37" s="665" t="s">
        <v>2925</v>
      </c>
      <c r="D37" s="746" t="s">
        <v>4078</v>
      </c>
      <c r="E37" s="747" t="s">
        <v>2941</v>
      </c>
      <c r="F37" s="665" t="s">
        <v>2921</v>
      </c>
      <c r="G37" s="665" t="s">
        <v>3003</v>
      </c>
      <c r="H37" s="665" t="s">
        <v>1433</v>
      </c>
      <c r="I37" s="665" t="s">
        <v>1564</v>
      </c>
      <c r="J37" s="665" t="s">
        <v>1460</v>
      </c>
      <c r="K37" s="665" t="s">
        <v>2686</v>
      </c>
      <c r="L37" s="666">
        <v>407.55</v>
      </c>
      <c r="M37" s="666">
        <v>407.55</v>
      </c>
      <c r="N37" s="665">
        <v>1</v>
      </c>
      <c r="O37" s="748">
        <v>1</v>
      </c>
      <c r="P37" s="666">
        <v>407.55</v>
      </c>
      <c r="Q37" s="681">
        <v>1</v>
      </c>
      <c r="R37" s="665">
        <v>1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5</v>
      </c>
      <c r="B38" s="665" t="s">
        <v>2566</v>
      </c>
      <c r="C38" s="665" t="s">
        <v>2925</v>
      </c>
      <c r="D38" s="746" t="s">
        <v>4078</v>
      </c>
      <c r="E38" s="747" t="s">
        <v>2941</v>
      </c>
      <c r="F38" s="665" t="s">
        <v>2921</v>
      </c>
      <c r="G38" s="665" t="s">
        <v>3003</v>
      </c>
      <c r="H38" s="665" t="s">
        <v>1433</v>
      </c>
      <c r="I38" s="665" t="s">
        <v>3006</v>
      </c>
      <c r="J38" s="665" t="s">
        <v>1460</v>
      </c>
      <c r="K38" s="665" t="s">
        <v>2687</v>
      </c>
      <c r="L38" s="666">
        <v>815.1</v>
      </c>
      <c r="M38" s="666">
        <v>815.1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</v>
      </c>
      <c r="B39" s="665" t="s">
        <v>2566</v>
      </c>
      <c r="C39" s="665" t="s">
        <v>2925</v>
      </c>
      <c r="D39" s="746" t="s">
        <v>4078</v>
      </c>
      <c r="E39" s="747" t="s">
        <v>2941</v>
      </c>
      <c r="F39" s="665" t="s">
        <v>2921</v>
      </c>
      <c r="G39" s="665" t="s">
        <v>3003</v>
      </c>
      <c r="H39" s="665" t="s">
        <v>1433</v>
      </c>
      <c r="I39" s="665" t="s">
        <v>3007</v>
      </c>
      <c r="J39" s="665" t="s">
        <v>1460</v>
      </c>
      <c r="K39" s="665" t="s">
        <v>3008</v>
      </c>
      <c r="L39" s="666">
        <v>0</v>
      </c>
      <c r="M39" s="666">
        <v>0</v>
      </c>
      <c r="N39" s="665">
        <v>4</v>
      </c>
      <c r="O39" s="748">
        <v>1.5</v>
      </c>
      <c r="P39" s="666">
        <v>0</v>
      </c>
      <c r="Q39" s="681"/>
      <c r="R39" s="665">
        <v>2</v>
      </c>
      <c r="S39" s="681">
        <v>0.5</v>
      </c>
      <c r="T39" s="748">
        <v>0.5</v>
      </c>
      <c r="U39" s="704">
        <v>0.33333333333333331</v>
      </c>
    </row>
    <row r="40" spans="1:21" ht="14.4" customHeight="1" x14ac:dyDescent="0.3">
      <c r="A40" s="664">
        <v>5</v>
      </c>
      <c r="B40" s="665" t="s">
        <v>2566</v>
      </c>
      <c r="C40" s="665" t="s">
        <v>2925</v>
      </c>
      <c r="D40" s="746" t="s">
        <v>4078</v>
      </c>
      <c r="E40" s="747" t="s">
        <v>2941</v>
      </c>
      <c r="F40" s="665" t="s">
        <v>2921</v>
      </c>
      <c r="G40" s="665" t="s">
        <v>3003</v>
      </c>
      <c r="H40" s="665" t="s">
        <v>1433</v>
      </c>
      <c r="I40" s="665" t="s">
        <v>3009</v>
      </c>
      <c r="J40" s="665" t="s">
        <v>1485</v>
      </c>
      <c r="K40" s="665" t="s">
        <v>3010</v>
      </c>
      <c r="L40" s="666">
        <v>2309.36</v>
      </c>
      <c r="M40" s="666">
        <v>2309.36</v>
      </c>
      <c r="N40" s="665">
        <v>1</v>
      </c>
      <c r="O40" s="748">
        <v>0.5</v>
      </c>
      <c r="P40" s="666">
        <v>2309.36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5</v>
      </c>
      <c r="B41" s="665" t="s">
        <v>2566</v>
      </c>
      <c r="C41" s="665" t="s">
        <v>2925</v>
      </c>
      <c r="D41" s="746" t="s">
        <v>4078</v>
      </c>
      <c r="E41" s="747" t="s">
        <v>2941</v>
      </c>
      <c r="F41" s="665" t="s">
        <v>2921</v>
      </c>
      <c r="G41" s="665" t="s">
        <v>3011</v>
      </c>
      <c r="H41" s="665" t="s">
        <v>529</v>
      </c>
      <c r="I41" s="665" t="s">
        <v>3012</v>
      </c>
      <c r="J41" s="665" t="s">
        <v>823</v>
      </c>
      <c r="K41" s="665" t="s">
        <v>3013</v>
      </c>
      <c r="L41" s="666">
        <v>0</v>
      </c>
      <c r="M41" s="666">
        <v>0</v>
      </c>
      <c r="N41" s="665">
        <v>1</v>
      </c>
      <c r="O41" s="748"/>
      <c r="P41" s="666">
        <v>0</v>
      </c>
      <c r="Q41" s="681"/>
      <c r="R41" s="665">
        <v>1</v>
      </c>
      <c r="S41" s="681">
        <v>1</v>
      </c>
      <c r="T41" s="748"/>
      <c r="U41" s="704"/>
    </row>
    <row r="42" spans="1:21" ht="14.4" customHeight="1" x14ac:dyDescent="0.3">
      <c r="A42" s="664">
        <v>5</v>
      </c>
      <c r="B42" s="665" t="s">
        <v>2566</v>
      </c>
      <c r="C42" s="665" t="s">
        <v>2925</v>
      </c>
      <c r="D42" s="746" t="s">
        <v>4078</v>
      </c>
      <c r="E42" s="747" t="s">
        <v>2941</v>
      </c>
      <c r="F42" s="665" t="s">
        <v>2921</v>
      </c>
      <c r="G42" s="665" t="s">
        <v>3011</v>
      </c>
      <c r="H42" s="665" t="s">
        <v>529</v>
      </c>
      <c r="I42" s="665" t="s">
        <v>822</v>
      </c>
      <c r="J42" s="665" t="s">
        <v>823</v>
      </c>
      <c r="K42" s="665" t="s">
        <v>3013</v>
      </c>
      <c r="L42" s="666">
        <v>155.24</v>
      </c>
      <c r="M42" s="666">
        <v>155.24</v>
      </c>
      <c r="N42" s="665">
        <v>1</v>
      </c>
      <c r="O42" s="748">
        <v>1</v>
      </c>
      <c r="P42" s="666">
        <v>155.24</v>
      </c>
      <c r="Q42" s="681">
        <v>1</v>
      </c>
      <c r="R42" s="665">
        <v>1</v>
      </c>
      <c r="S42" s="681">
        <v>1</v>
      </c>
      <c r="T42" s="748">
        <v>1</v>
      </c>
      <c r="U42" s="704">
        <v>1</v>
      </c>
    </row>
    <row r="43" spans="1:21" ht="14.4" customHeight="1" x14ac:dyDescent="0.3">
      <c r="A43" s="664">
        <v>5</v>
      </c>
      <c r="B43" s="665" t="s">
        <v>2566</v>
      </c>
      <c r="C43" s="665" t="s">
        <v>2925</v>
      </c>
      <c r="D43" s="746" t="s">
        <v>4078</v>
      </c>
      <c r="E43" s="747" t="s">
        <v>2941</v>
      </c>
      <c r="F43" s="665" t="s">
        <v>2921</v>
      </c>
      <c r="G43" s="665" t="s">
        <v>3011</v>
      </c>
      <c r="H43" s="665" t="s">
        <v>529</v>
      </c>
      <c r="I43" s="665" t="s">
        <v>910</v>
      </c>
      <c r="J43" s="665" t="s">
        <v>823</v>
      </c>
      <c r="K43" s="665" t="s">
        <v>3014</v>
      </c>
      <c r="L43" s="666">
        <v>77.62</v>
      </c>
      <c r="M43" s="666">
        <v>310.48</v>
      </c>
      <c r="N43" s="665">
        <v>4</v>
      </c>
      <c r="O43" s="748">
        <v>2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5</v>
      </c>
      <c r="B44" s="665" t="s">
        <v>2566</v>
      </c>
      <c r="C44" s="665" t="s">
        <v>2925</v>
      </c>
      <c r="D44" s="746" t="s">
        <v>4078</v>
      </c>
      <c r="E44" s="747" t="s">
        <v>2941</v>
      </c>
      <c r="F44" s="665" t="s">
        <v>2921</v>
      </c>
      <c r="G44" s="665" t="s">
        <v>3015</v>
      </c>
      <c r="H44" s="665" t="s">
        <v>529</v>
      </c>
      <c r="I44" s="665" t="s">
        <v>718</v>
      </c>
      <c r="J44" s="665" t="s">
        <v>719</v>
      </c>
      <c r="K44" s="665" t="s">
        <v>3016</v>
      </c>
      <c r="L44" s="666">
        <v>93.71</v>
      </c>
      <c r="M44" s="666">
        <v>187.42</v>
      </c>
      <c r="N44" s="665">
        <v>2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5</v>
      </c>
      <c r="B45" s="665" t="s">
        <v>2566</v>
      </c>
      <c r="C45" s="665" t="s">
        <v>2925</v>
      </c>
      <c r="D45" s="746" t="s">
        <v>4078</v>
      </c>
      <c r="E45" s="747" t="s">
        <v>2941</v>
      </c>
      <c r="F45" s="665" t="s">
        <v>2921</v>
      </c>
      <c r="G45" s="665" t="s">
        <v>3015</v>
      </c>
      <c r="H45" s="665" t="s">
        <v>529</v>
      </c>
      <c r="I45" s="665" t="s">
        <v>3017</v>
      </c>
      <c r="J45" s="665" t="s">
        <v>719</v>
      </c>
      <c r="K45" s="665" t="s">
        <v>3016</v>
      </c>
      <c r="L45" s="666">
        <v>57.64</v>
      </c>
      <c r="M45" s="666">
        <v>57.64</v>
      </c>
      <c r="N45" s="665">
        <v>1</v>
      </c>
      <c r="O45" s="748">
        <v>1</v>
      </c>
      <c r="P45" s="666">
        <v>57.64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5</v>
      </c>
      <c r="B46" s="665" t="s">
        <v>2566</v>
      </c>
      <c r="C46" s="665" t="s">
        <v>2925</v>
      </c>
      <c r="D46" s="746" t="s">
        <v>4078</v>
      </c>
      <c r="E46" s="747" t="s">
        <v>2941</v>
      </c>
      <c r="F46" s="665" t="s">
        <v>2921</v>
      </c>
      <c r="G46" s="665" t="s">
        <v>3018</v>
      </c>
      <c r="H46" s="665" t="s">
        <v>1433</v>
      </c>
      <c r="I46" s="665" t="s">
        <v>3019</v>
      </c>
      <c r="J46" s="665" t="s">
        <v>2660</v>
      </c>
      <c r="K46" s="665" t="s">
        <v>2663</v>
      </c>
      <c r="L46" s="666">
        <v>205.84</v>
      </c>
      <c r="M46" s="666">
        <v>205.84</v>
      </c>
      <c r="N46" s="665">
        <v>1</v>
      </c>
      <c r="O46" s="748">
        <v>1</v>
      </c>
      <c r="P46" s="666">
        <v>205.84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5</v>
      </c>
      <c r="B47" s="665" t="s">
        <v>2566</v>
      </c>
      <c r="C47" s="665" t="s">
        <v>2925</v>
      </c>
      <c r="D47" s="746" t="s">
        <v>4078</v>
      </c>
      <c r="E47" s="747" t="s">
        <v>2941</v>
      </c>
      <c r="F47" s="665" t="s">
        <v>2921</v>
      </c>
      <c r="G47" s="665" t="s">
        <v>3020</v>
      </c>
      <c r="H47" s="665" t="s">
        <v>529</v>
      </c>
      <c r="I47" s="665" t="s">
        <v>597</v>
      </c>
      <c r="J47" s="665" t="s">
        <v>3021</v>
      </c>
      <c r="K47" s="665" t="s">
        <v>3022</v>
      </c>
      <c r="L47" s="666">
        <v>24.78</v>
      </c>
      <c r="M47" s="666">
        <v>49.56</v>
      </c>
      <c r="N47" s="665">
        <v>2</v>
      </c>
      <c r="O47" s="748">
        <v>2</v>
      </c>
      <c r="P47" s="666">
        <v>24.78</v>
      </c>
      <c r="Q47" s="681">
        <v>0.5</v>
      </c>
      <c r="R47" s="665">
        <v>1</v>
      </c>
      <c r="S47" s="681">
        <v>0.5</v>
      </c>
      <c r="T47" s="748">
        <v>1</v>
      </c>
      <c r="U47" s="704">
        <v>0.5</v>
      </c>
    </row>
    <row r="48" spans="1:21" ht="14.4" customHeight="1" x14ac:dyDescent="0.3">
      <c r="A48" s="664">
        <v>5</v>
      </c>
      <c r="B48" s="665" t="s">
        <v>2566</v>
      </c>
      <c r="C48" s="665" t="s">
        <v>2925</v>
      </c>
      <c r="D48" s="746" t="s">
        <v>4078</v>
      </c>
      <c r="E48" s="747" t="s">
        <v>2941</v>
      </c>
      <c r="F48" s="665" t="s">
        <v>2921</v>
      </c>
      <c r="G48" s="665" t="s">
        <v>3023</v>
      </c>
      <c r="H48" s="665" t="s">
        <v>529</v>
      </c>
      <c r="I48" s="665" t="s">
        <v>894</v>
      </c>
      <c r="J48" s="665" t="s">
        <v>895</v>
      </c>
      <c r="K48" s="665" t="s">
        <v>3024</v>
      </c>
      <c r="L48" s="666">
        <v>657.67</v>
      </c>
      <c r="M48" s="666">
        <v>8549.7099999999991</v>
      </c>
      <c r="N48" s="665">
        <v>13</v>
      </c>
      <c r="O48" s="748">
        <v>6</v>
      </c>
      <c r="P48" s="666">
        <v>2630.68</v>
      </c>
      <c r="Q48" s="681">
        <v>0.30769230769230771</v>
      </c>
      <c r="R48" s="665">
        <v>4</v>
      </c>
      <c r="S48" s="681">
        <v>0.30769230769230771</v>
      </c>
      <c r="T48" s="748">
        <v>2.5</v>
      </c>
      <c r="U48" s="704">
        <v>0.41666666666666669</v>
      </c>
    </row>
    <row r="49" spans="1:21" ht="14.4" customHeight="1" x14ac:dyDescent="0.3">
      <c r="A49" s="664">
        <v>5</v>
      </c>
      <c r="B49" s="665" t="s">
        <v>2566</v>
      </c>
      <c r="C49" s="665" t="s">
        <v>2925</v>
      </c>
      <c r="D49" s="746" t="s">
        <v>4078</v>
      </c>
      <c r="E49" s="747" t="s">
        <v>2941</v>
      </c>
      <c r="F49" s="665" t="s">
        <v>2921</v>
      </c>
      <c r="G49" s="665" t="s">
        <v>3025</v>
      </c>
      <c r="H49" s="665" t="s">
        <v>1433</v>
      </c>
      <c r="I49" s="665" t="s">
        <v>1541</v>
      </c>
      <c r="J49" s="665" t="s">
        <v>2680</v>
      </c>
      <c r="K49" s="665" t="s">
        <v>2681</v>
      </c>
      <c r="L49" s="666">
        <v>120.61</v>
      </c>
      <c r="M49" s="666">
        <v>120.61</v>
      </c>
      <c r="N49" s="665">
        <v>1</v>
      </c>
      <c r="O49" s="748">
        <v>1</v>
      </c>
      <c r="P49" s="666">
        <v>120.61</v>
      </c>
      <c r="Q49" s="681">
        <v>1</v>
      </c>
      <c r="R49" s="665">
        <v>1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5</v>
      </c>
      <c r="B50" s="665" t="s">
        <v>2566</v>
      </c>
      <c r="C50" s="665" t="s">
        <v>2925</v>
      </c>
      <c r="D50" s="746" t="s">
        <v>4078</v>
      </c>
      <c r="E50" s="747" t="s">
        <v>2941</v>
      </c>
      <c r="F50" s="665" t="s">
        <v>2921</v>
      </c>
      <c r="G50" s="665" t="s">
        <v>3025</v>
      </c>
      <c r="H50" s="665" t="s">
        <v>1433</v>
      </c>
      <c r="I50" s="665" t="s">
        <v>1502</v>
      </c>
      <c r="J50" s="665" t="s">
        <v>2680</v>
      </c>
      <c r="K50" s="665" t="s">
        <v>2682</v>
      </c>
      <c r="L50" s="666">
        <v>184.74</v>
      </c>
      <c r="M50" s="666">
        <v>184.74</v>
      </c>
      <c r="N50" s="665">
        <v>1</v>
      </c>
      <c r="O50" s="748">
        <v>1</v>
      </c>
      <c r="P50" s="666">
        <v>184.74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5</v>
      </c>
      <c r="B51" s="665" t="s">
        <v>2566</v>
      </c>
      <c r="C51" s="665" t="s">
        <v>2925</v>
      </c>
      <c r="D51" s="746" t="s">
        <v>4078</v>
      </c>
      <c r="E51" s="747" t="s">
        <v>2942</v>
      </c>
      <c r="F51" s="665" t="s">
        <v>2921</v>
      </c>
      <c r="G51" s="665" t="s">
        <v>2969</v>
      </c>
      <c r="H51" s="665" t="s">
        <v>529</v>
      </c>
      <c r="I51" s="665" t="s">
        <v>3026</v>
      </c>
      <c r="J51" s="665" t="s">
        <v>2971</v>
      </c>
      <c r="K51" s="665" t="s">
        <v>3027</v>
      </c>
      <c r="L51" s="666">
        <v>0</v>
      </c>
      <c r="M51" s="666">
        <v>0</v>
      </c>
      <c r="N51" s="665">
        <v>1</v>
      </c>
      <c r="O51" s="748">
        <v>0.5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5</v>
      </c>
      <c r="B52" s="665" t="s">
        <v>2566</v>
      </c>
      <c r="C52" s="665" t="s">
        <v>2925</v>
      </c>
      <c r="D52" s="746" t="s">
        <v>4078</v>
      </c>
      <c r="E52" s="747" t="s">
        <v>2942</v>
      </c>
      <c r="F52" s="665" t="s">
        <v>2921</v>
      </c>
      <c r="G52" s="665" t="s">
        <v>3028</v>
      </c>
      <c r="H52" s="665" t="s">
        <v>529</v>
      </c>
      <c r="I52" s="665" t="s">
        <v>3029</v>
      </c>
      <c r="J52" s="665" t="s">
        <v>972</v>
      </c>
      <c r="K52" s="665" t="s">
        <v>3030</v>
      </c>
      <c r="L52" s="666">
        <v>0</v>
      </c>
      <c r="M52" s="666">
        <v>0</v>
      </c>
      <c r="N52" s="665">
        <v>6</v>
      </c>
      <c r="O52" s="748">
        <v>0.5</v>
      </c>
      <c r="P52" s="666">
        <v>0</v>
      </c>
      <c r="Q52" s="681"/>
      <c r="R52" s="665">
        <v>6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5</v>
      </c>
      <c r="B53" s="665" t="s">
        <v>2566</v>
      </c>
      <c r="C53" s="665" t="s">
        <v>2925</v>
      </c>
      <c r="D53" s="746" t="s">
        <v>4078</v>
      </c>
      <c r="E53" s="747" t="s">
        <v>2942</v>
      </c>
      <c r="F53" s="665" t="s">
        <v>2921</v>
      </c>
      <c r="G53" s="665" t="s">
        <v>3031</v>
      </c>
      <c r="H53" s="665" t="s">
        <v>529</v>
      </c>
      <c r="I53" s="665" t="s">
        <v>1300</v>
      </c>
      <c r="J53" s="665" t="s">
        <v>3032</v>
      </c>
      <c r="K53" s="665" t="s">
        <v>3033</v>
      </c>
      <c r="L53" s="666">
        <v>127.42</v>
      </c>
      <c r="M53" s="666">
        <v>127.42</v>
      </c>
      <c r="N53" s="665">
        <v>1</v>
      </c>
      <c r="O53" s="748">
        <v>0.5</v>
      </c>
      <c r="P53" s="666">
        <v>127.42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5</v>
      </c>
      <c r="B54" s="665" t="s">
        <v>2566</v>
      </c>
      <c r="C54" s="665" t="s">
        <v>2925</v>
      </c>
      <c r="D54" s="746" t="s">
        <v>4078</v>
      </c>
      <c r="E54" s="747" t="s">
        <v>2942</v>
      </c>
      <c r="F54" s="665" t="s">
        <v>2921</v>
      </c>
      <c r="G54" s="665" t="s">
        <v>2983</v>
      </c>
      <c r="H54" s="665" t="s">
        <v>1433</v>
      </c>
      <c r="I54" s="665" t="s">
        <v>1588</v>
      </c>
      <c r="J54" s="665" t="s">
        <v>2692</v>
      </c>
      <c r="K54" s="665" t="s">
        <v>2693</v>
      </c>
      <c r="L54" s="666">
        <v>93.43</v>
      </c>
      <c r="M54" s="666">
        <v>560.58000000000004</v>
      </c>
      <c r="N54" s="665">
        <v>6</v>
      </c>
      <c r="O54" s="748">
        <v>5</v>
      </c>
      <c r="P54" s="666">
        <v>280.29000000000002</v>
      </c>
      <c r="Q54" s="681">
        <v>0.5</v>
      </c>
      <c r="R54" s="665">
        <v>3</v>
      </c>
      <c r="S54" s="681">
        <v>0.5</v>
      </c>
      <c r="T54" s="748">
        <v>3</v>
      </c>
      <c r="U54" s="704">
        <v>0.6</v>
      </c>
    </row>
    <row r="55" spans="1:21" ht="14.4" customHeight="1" x14ac:dyDescent="0.3">
      <c r="A55" s="664">
        <v>5</v>
      </c>
      <c r="B55" s="665" t="s">
        <v>2566</v>
      </c>
      <c r="C55" s="665" t="s">
        <v>2925</v>
      </c>
      <c r="D55" s="746" t="s">
        <v>4078</v>
      </c>
      <c r="E55" s="747" t="s">
        <v>2942</v>
      </c>
      <c r="F55" s="665" t="s">
        <v>2921</v>
      </c>
      <c r="G55" s="665" t="s">
        <v>2984</v>
      </c>
      <c r="H55" s="665" t="s">
        <v>529</v>
      </c>
      <c r="I55" s="665" t="s">
        <v>3034</v>
      </c>
      <c r="J55" s="665" t="s">
        <v>2990</v>
      </c>
      <c r="K55" s="665" t="s">
        <v>2794</v>
      </c>
      <c r="L55" s="666">
        <v>0</v>
      </c>
      <c r="M55" s="666">
        <v>0</v>
      </c>
      <c r="N55" s="665">
        <v>1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5</v>
      </c>
      <c r="B56" s="665" t="s">
        <v>2566</v>
      </c>
      <c r="C56" s="665" t="s">
        <v>2925</v>
      </c>
      <c r="D56" s="746" t="s">
        <v>4078</v>
      </c>
      <c r="E56" s="747" t="s">
        <v>2942</v>
      </c>
      <c r="F56" s="665" t="s">
        <v>2921</v>
      </c>
      <c r="G56" s="665" t="s">
        <v>2984</v>
      </c>
      <c r="H56" s="665" t="s">
        <v>529</v>
      </c>
      <c r="I56" s="665" t="s">
        <v>921</v>
      </c>
      <c r="J56" s="665" t="s">
        <v>2990</v>
      </c>
      <c r="K56" s="665" t="s">
        <v>3035</v>
      </c>
      <c r="L56" s="666">
        <v>11.73</v>
      </c>
      <c r="M56" s="666">
        <v>11.73</v>
      </c>
      <c r="N56" s="665">
        <v>1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5</v>
      </c>
      <c r="B57" s="665" t="s">
        <v>2566</v>
      </c>
      <c r="C57" s="665" t="s">
        <v>2925</v>
      </c>
      <c r="D57" s="746" t="s">
        <v>4078</v>
      </c>
      <c r="E57" s="747" t="s">
        <v>2942</v>
      </c>
      <c r="F57" s="665" t="s">
        <v>2921</v>
      </c>
      <c r="G57" s="665" t="s">
        <v>2984</v>
      </c>
      <c r="H57" s="665" t="s">
        <v>529</v>
      </c>
      <c r="I57" s="665" t="s">
        <v>2989</v>
      </c>
      <c r="J57" s="665" t="s">
        <v>2990</v>
      </c>
      <c r="K57" s="665" t="s">
        <v>2991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5</v>
      </c>
      <c r="B58" s="665" t="s">
        <v>2566</v>
      </c>
      <c r="C58" s="665" t="s">
        <v>2925</v>
      </c>
      <c r="D58" s="746" t="s">
        <v>4078</v>
      </c>
      <c r="E58" s="747" t="s">
        <v>2942</v>
      </c>
      <c r="F58" s="665" t="s">
        <v>2921</v>
      </c>
      <c r="G58" s="665" t="s">
        <v>2984</v>
      </c>
      <c r="H58" s="665" t="s">
        <v>529</v>
      </c>
      <c r="I58" s="665" t="s">
        <v>3036</v>
      </c>
      <c r="J58" s="665" t="s">
        <v>2990</v>
      </c>
      <c r="K58" s="665" t="s">
        <v>3037</v>
      </c>
      <c r="L58" s="666">
        <v>0</v>
      </c>
      <c r="M58" s="666">
        <v>0</v>
      </c>
      <c r="N58" s="665">
        <v>1</v>
      </c>
      <c r="O58" s="748">
        <v>1</v>
      </c>
      <c r="P58" s="666">
        <v>0</v>
      </c>
      <c r="Q58" s="681"/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5</v>
      </c>
      <c r="B59" s="665" t="s">
        <v>2566</v>
      </c>
      <c r="C59" s="665" t="s">
        <v>2925</v>
      </c>
      <c r="D59" s="746" t="s">
        <v>4078</v>
      </c>
      <c r="E59" s="747" t="s">
        <v>2942</v>
      </c>
      <c r="F59" s="665" t="s">
        <v>2921</v>
      </c>
      <c r="G59" s="665" t="s">
        <v>3038</v>
      </c>
      <c r="H59" s="665" t="s">
        <v>1433</v>
      </c>
      <c r="I59" s="665" t="s">
        <v>3039</v>
      </c>
      <c r="J59" s="665" t="s">
        <v>3040</v>
      </c>
      <c r="K59" s="665" t="s">
        <v>3041</v>
      </c>
      <c r="L59" s="666">
        <v>79.03</v>
      </c>
      <c r="M59" s="666">
        <v>79.03</v>
      </c>
      <c r="N59" s="665">
        <v>1</v>
      </c>
      <c r="O59" s="748">
        <v>0.5</v>
      </c>
      <c r="P59" s="666">
        <v>79.03</v>
      </c>
      <c r="Q59" s="681">
        <v>1</v>
      </c>
      <c r="R59" s="665">
        <v>1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5</v>
      </c>
      <c r="B60" s="665" t="s">
        <v>2566</v>
      </c>
      <c r="C60" s="665" t="s">
        <v>2925</v>
      </c>
      <c r="D60" s="746" t="s">
        <v>4078</v>
      </c>
      <c r="E60" s="747" t="s">
        <v>2942</v>
      </c>
      <c r="F60" s="665" t="s">
        <v>2921</v>
      </c>
      <c r="G60" s="665" t="s">
        <v>3003</v>
      </c>
      <c r="H60" s="665" t="s">
        <v>1433</v>
      </c>
      <c r="I60" s="665" t="s">
        <v>3042</v>
      </c>
      <c r="J60" s="665" t="s">
        <v>1460</v>
      </c>
      <c r="K60" s="665" t="s">
        <v>3043</v>
      </c>
      <c r="L60" s="666">
        <v>0</v>
      </c>
      <c r="M60" s="666">
        <v>0</v>
      </c>
      <c r="N60" s="665">
        <v>1</v>
      </c>
      <c r="O60" s="748">
        <v>1</v>
      </c>
      <c r="P60" s="666">
        <v>0</v>
      </c>
      <c r="Q60" s="681"/>
      <c r="R60" s="665">
        <v>1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5</v>
      </c>
      <c r="B61" s="665" t="s">
        <v>2566</v>
      </c>
      <c r="C61" s="665" t="s">
        <v>2925</v>
      </c>
      <c r="D61" s="746" t="s">
        <v>4078</v>
      </c>
      <c r="E61" s="747" t="s">
        <v>2942</v>
      </c>
      <c r="F61" s="665" t="s">
        <v>2921</v>
      </c>
      <c r="G61" s="665" t="s">
        <v>3003</v>
      </c>
      <c r="H61" s="665" t="s">
        <v>1433</v>
      </c>
      <c r="I61" s="665" t="s">
        <v>3044</v>
      </c>
      <c r="J61" s="665" t="s">
        <v>1460</v>
      </c>
      <c r="K61" s="665" t="s">
        <v>2688</v>
      </c>
      <c r="L61" s="666">
        <v>490.89</v>
      </c>
      <c r="M61" s="666">
        <v>490.89</v>
      </c>
      <c r="N61" s="665">
        <v>1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5</v>
      </c>
      <c r="B62" s="665" t="s">
        <v>2566</v>
      </c>
      <c r="C62" s="665" t="s">
        <v>2925</v>
      </c>
      <c r="D62" s="746" t="s">
        <v>4078</v>
      </c>
      <c r="E62" s="747" t="s">
        <v>2942</v>
      </c>
      <c r="F62" s="665" t="s">
        <v>2921</v>
      </c>
      <c r="G62" s="665" t="s">
        <v>3003</v>
      </c>
      <c r="H62" s="665" t="s">
        <v>1433</v>
      </c>
      <c r="I62" s="665" t="s">
        <v>3045</v>
      </c>
      <c r="J62" s="665" t="s">
        <v>1485</v>
      </c>
      <c r="K62" s="665" t="s">
        <v>3046</v>
      </c>
      <c r="L62" s="666">
        <v>1385.62</v>
      </c>
      <c r="M62" s="666">
        <v>1385.62</v>
      </c>
      <c r="N62" s="665">
        <v>1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</v>
      </c>
      <c r="B63" s="665" t="s">
        <v>2566</v>
      </c>
      <c r="C63" s="665" t="s">
        <v>2925</v>
      </c>
      <c r="D63" s="746" t="s">
        <v>4078</v>
      </c>
      <c r="E63" s="747" t="s">
        <v>2942</v>
      </c>
      <c r="F63" s="665" t="s">
        <v>2921</v>
      </c>
      <c r="G63" s="665" t="s">
        <v>3020</v>
      </c>
      <c r="H63" s="665" t="s">
        <v>529</v>
      </c>
      <c r="I63" s="665" t="s">
        <v>597</v>
      </c>
      <c r="J63" s="665" t="s">
        <v>3021</v>
      </c>
      <c r="K63" s="665" t="s">
        <v>3022</v>
      </c>
      <c r="L63" s="666">
        <v>24.78</v>
      </c>
      <c r="M63" s="666">
        <v>24.78</v>
      </c>
      <c r="N63" s="665">
        <v>1</v>
      </c>
      <c r="O63" s="748">
        <v>1</v>
      </c>
      <c r="P63" s="666">
        <v>24.78</v>
      </c>
      <c r="Q63" s="681">
        <v>1</v>
      </c>
      <c r="R63" s="665">
        <v>1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5</v>
      </c>
      <c r="B64" s="665" t="s">
        <v>2566</v>
      </c>
      <c r="C64" s="665" t="s">
        <v>2925</v>
      </c>
      <c r="D64" s="746" t="s">
        <v>4078</v>
      </c>
      <c r="E64" s="747" t="s">
        <v>2942</v>
      </c>
      <c r="F64" s="665" t="s">
        <v>2921</v>
      </c>
      <c r="G64" s="665" t="s">
        <v>3047</v>
      </c>
      <c r="H64" s="665" t="s">
        <v>529</v>
      </c>
      <c r="I64" s="665" t="s">
        <v>767</v>
      </c>
      <c r="J64" s="665" t="s">
        <v>3048</v>
      </c>
      <c r="K64" s="665" t="s">
        <v>3049</v>
      </c>
      <c r="L64" s="666">
        <v>0</v>
      </c>
      <c r="M64" s="666">
        <v>0</v>
      </c>
      <c r="N64" s="665">
        <v>1</v>
      </c>
      <c r="O64" s="748">
        <v>0.5</v>
      </c>
      <c r="P64" s="666">
        <v>0</v>
      </c>
      <c r="Q64" s="681"/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5</v>
      </c>
      <c r="B65" s="665" t="s">
        <v>2566</v>
      </c>
      <c r="C65" s="665" t="s">
        <v>2925</v>
      </c>
      <c r="D65" s="746" t="s">
        <v>4078</v>
      </c>
      <c r="E65" s="747" t="s">
        <v>2943</v>
      </c>
      <c r="F65" s="665" t="s">
        <v>2921</v>
      </c>
      <c r="G65" s="665" t="s">
        <v>2962</v>
      </c>
      <c r="H65" s="665" t="s">
        <v>1433</v>
      </c>
      <c r="I65" s="665" t="s">
        <v>1498</v>
      </c>
      <c r="J65" s="665" t="s">
        <v>2738</v>
      </c>
      <c r="K65" s="665" t="s">
        <v>2739</v>
      </c>
      <c r="L65" s="666">
        <v>117.73</v>
      </c>
      <c r="M65" s="666">
        <v>117.73</v>
      </c>
      <c r="N65" s="665">
        <v>1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5</v>
      </c>
      <c r="B66" s="665" t="s">
        <v>2566</v>
      </c>
      <c r="C66" s="665" t="s">
        <v>2925</v>
      </c>
      <c r="D66" s="746" t="s">
        <v>4078</v>
      </c>
      <c r="E66" s="747" t="s">
        <v>2943</v>
      </c>
      <c r="F66" s="665" t="s">
        <v>2921</v>
      </c>
      <c r="G66" s="665" t="s">
        <v>2969</v>
      </c>
      <c r="H66" s="665" t="s">
        <v>529</v>
      </c>
      <c r="I66" s="665" t="s">
        <v>3026</v>
      </c>
      <c r="J66" s="665" t="s">
        <v>2971</v>
      </c>
      <c r="K66" s="665" t="s">
        <v>3027</v>
      </c>
      <c r="L66" s="666">
        <v>238.72</v>
      </c>
      <c r="M66" s="666">
        <v>238.72</v>
      </c>
      <c r="N66" s="665">
        <v>1</v>
      </c>
      <c r="O66" s="748">
        <v>0.5</v>
      </c>
      <c r="P66" s="666">
        <v>238.72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5</v>
      </c>
      <c r="B67" s="665" t="s">
        <v>2566</v>
      </c>
      <c r="C67" s="665" t="s">
        <v>2925</v>
      </c>
      <c r="D67" s="746" t="s">
        <v>4078</v>
      </c>
      <c r="E67" s="747" t="s">
        <v>2943</v>
      </c>
      <c r="F67" s="665" t="s">
        <v>2921</v>
      </c>
      <c r="G67" s="665" t="s">
        <v>2973</v>
      </c>
      <c r="H67" s="665" t="s">
        <v>529</v>
      </c>
      <c r="I67" s="665" t="s">
        <v>695</v>
      </c>
      <c r="J67" s="665" t="s">
        <v>696</v>
      </c>
      <c r="K67" s="665" t="s">
        <v>2974</v>
      </c>
      <c r="L67" s="666">
        <v>91.11</v>
      </c>
      <c r="M67" s="666">
        <v>364.44</v>
      </c>
      <c r="N67" s="665">
        <v>4</v>
      </c>
      <c r="O67" s="748">
        <v>4</v>
      </c>
      <c r="P67" s="666">
        <v>182.22</v>
      </c>
      <c r="Q67" s="681">
        <v>0.5</v>
      </c>
      <c r="R67" s="665">
        <v>2</v>
      </c>
      <c r="S67" s="681">
        <v>0.5</v>
      </c>
      <c r="T67" s="748">
        <v>2</v>
      </c>
      <c r="U67" s="704">
        <v>0.5</v>
      </c>
    </row>
    <row r="68" spans="1:21" ht="14.4" customHeight="1" x14ac:dyDescent="0.3">
      <c r="A68" s="664">
        <v>5</v>
      </c>
      <c r="B68" s="665" t="s">
        <v>2566</v>
      </c>
      <c r="C68" s="665" t="s">
        <v>2925</v>
      </c>
      <c r="D68" s="746" t="s">
        <v>4078</v>
      </c>
      <c r="E68" s="747" t="s">
        <v>2943</v>
      </c>
      <c r="F68" s="665" t="s">
        <v>2921</v>
      </c>
      <c r="G68" s="665" t="s">
        <v>2973</v>
      </c>
      <c r="H68" s="665" t="s">
        <v>529</v>
      </c>
      <c r="I68" s="665" t="s">
        <v>914</v>
      </c>
      <c r="J68" s="665" t="s">
        <v>696</v>
      </c>
      <c r="K68" s="665" t="s">
        <v>3050</v>
      </c>
      <c r="L68" s="666">
        <v>45.56</v>
      </c>
      <c r="M68" s="666">
        <v>136.68</v>
      </c>
      <c r="N68" s="665">
        <v>3</v>
      </c>
      <c r="O68" s="748">
        <v>3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5</v>
      </c>
      <c r="B69" s="665" t="s">
        <v>2566</v>
      </c>
      <c r="C69" s="665" t="s">
        <v>2925</v>
      </c>
      <c r="D69" s="746" t="s">
        <v>4078</v>
      </c>
      <c r="E69" s="747" t="s">
        <v>2943</v>
      </c>
      <c r="F69" s="665" t="s">
        <v>2921</v>
      </c>
      <c r="G69" s="665" t="s">
        <v>2973</v>
      </c>
      <c r="H69" s="665" t="s">
        <v>529</v>
      </c>
      <c r="I69" s="665" t="s">
        <v>3051</v>
      </c>
      <c r="J69" s="665" t="s">
        <v>696</v>
      </c>
      <c r="K69" s="665" t="s">
        <v>2974</v>
      </c>
      <c r="L69" s="666">
        <v>91.11</v>
      </c>
      <c r="M69" s="666">
        <v>91.11</v>
      </c>
      <c r="N69" s="665">
        <v>1</v>
      </c>
      <c r="O69" s="748">
        <v>1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5</v>
      </c>
      <c r="B70" s="665" t="s">
        <v>2566</v>
      </c>
      <c r="C70" s="665" t="s">
        <v>2925</v>
      </c>
      <c r="D70" s="746" t="s">
        <v>4078</v>
      </c>
      <c r="E70" s="747" t="s">
        <v>2943</v>
      </c>
      <c r="F70" s="665" t="s">
        <v>2921</v>
      </c>
      <c r="G70" s="665" t="s">
        <v>2983</v>
      </c>
      <c r="H70" s="665" t="s">
        <v>1433</v>
      </c>
      <c r="I70" s="665" t="s">
        <v>1588</v>
      </c>
      <c r="J70" s="665" t="s">
        <v>2692</v>
      </c>
      <c r="K70" s="665" t="s">
        <v>2693</v>
      </c>
      <c r="L70" s="666">
        <v>93.43</v>
      </c>
      <c r="M70" s="666">
        <v>840.87</v>
      </c>
      <c r="N70" s="665">
        <v>9</v>
      </c>
      <c r="O70" s="748">
        <v>8</v>
      </c>
      <c r="P70" s="666">
        <v>186.86</v>
      </c>
      <c r="Q70" s="681">
        <v>0.22222222222222224</v>
      </c>
      <c r="R70" s="665">
        <v>2</v>
      </c>
      <c r="S70" s="681">
        <v>0.22222222222222221</v>
      </c>
      <c r="T70" s="748">
        <v>2</v>
      </c>
      <c r="U70" s="704">
        <v>0.25</v>
      </c>
    </row>
    <row r="71" spans="1:21" ht="14.4" customHeight="1" x14ac:dyDescent="0.3">
      <c r="A71" s="664">
        <v>5</v>
      </c>
      <c r="B71" s="665" t="s">
        <v>2566</v>
      </c>
      <c r="C71" s="665" t="s">
        <v>2925</v>
      </c>
      <c r="D71" s="746" t="s">
        <v>4078</v>
      </c>
      <c r="E71" s="747" t="s">
        <v>2943</v>
      </c>
      <c r="F71" s="665" t="s">
        <v>2921</v>
      </c>
      <c r="G71" s="665" t="s">
        <v>2984</v>
      </c>
      <c r="H71" s="665" t="s">
        <v>529</v>
      </c>
      <c r="I71" s="665" t="s">
        <v>3034</v>
      </c>
      <c r="J71" s="665" t="s">
        <v>2990</v>
      </c>
      <c r="K71" s="665" t="s">
        <v>2794</v>
      </c>
      <c r="L71" s="666">
        <v>0</v>
      </c>
      <c r="M71" s="666">
        <v>0</v>
      </c>
      <c r="N71" s="665">
        <v>1</v>
      </c>
      <c r="O71" s="748">
        <v>1</v>
      </c>
      <c r="P71" s="666"/>
      <c r="Q71" s="681"/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</v>
      </c>
      <c r="B72" s="665" t="s">
        <v>2566</v>
      </c>
      <c r="C72" s="665" t="s">
        <v>2925</v>
      </c>
      <c r="D72" s="746" t="s">
        <v>4078</v>
      </c>
      <c r="E72" s="747" t="s">
        <v>2943</v>
      </c>
      <c r="F72" s="665" t="s">
        <v>2921</v>
      </c>
      <c r="G72" s="665" t="s">
        <v>2984</v>
      </c>
      <c r="H72" s="665" t="s">
        <v>529</v>
      </c>
      <c r="I72" s="665" t="s">
        <v>2985</v>
      </c>
      <c r="J72" s="665" t="s">
        <v>976</v>
      </c>
      <c r="K72" s="665" t="s">
        <v>2986</v>
      </c>
      <c r="L72" s="666">
        <v>26.37</v>
      </c>
      <c r="M72" s="666">
        <v>26.37</v>
      </c>
      <c r="N72" s="665">
        <v>1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5</v>
      </c>
      <c r="B73" s="665" t="s">
        <v>2566</v>
      </c>
      <c r="C73" s="665" t="s">
        <v>2925</v>
      </c>
      <c r="D73" s="746" t="s">
        <v>4078</v>
      </c>
      <c r="E73" s="747" t="s">
        <v>2943</v>
      </c>
      <c r="F73" s="665" t="s">
        <v>2921</v>
      </c>
      <c r="G73" s="665" t="s">
        <v>2984</v>
      </c>
      <c r="H73" s="665" t="s">
        <v>529</v>
      </c>
      <c r="I73" s="665" t="s">
        <v>3052</v>
      </c>
      <c r="J73" s="665" t="s">
        <v>2990</v>
      </c>
      <c r="K73" s="665" t="s">
        <v>3053</v>
      </c>
      <c r="L73" s="666">
        <v>0</v>
      </c>
      <c r="M73" s="666">
        <v>0</v>
      </c>
      <c r="N73" s="665">
        <v>1</v>
      </c>
      <c r="O73" s="748">
        <v>0.5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5</v>
      </c>
      <c r="B74" s="665" t="s">
        <v>2566</v>
      </c>
      <c r="C74" s="665" t="s">
        <v>2925</v>
      </c>
      <c r="D74" s="746" t="s">
        <v>4078</v>
      </c>
      <c r="E74" s="747" t="s">
        <v>2943</v>
      </c>
      <c r="F74" s="665" t="s">
        <v>2921</v>
      </c>
      <c r="G74" s="665" t="s">
        <v>2984</v>
      </c>
      <c r="H74" s="665" t="s">
        <v>529</v>
      </c>
      <c r="I74" s="665" t="s">
        <v>991</v>
      </c>
      <c r="J74" s="665" t="s">
        <v>976</v>
      </c>
      <c r="K74" s="665" t="s">
        <v>2988</v>
      </c>
      <c r="L74" s="666">
        <v>10.55</v>
      </c>
      <c r="M74" s="666">
        <v>10.55</v>
      </c>
      <c r="N74" s="665">
        <v>1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</v>
      </c>
      <c r="B75" s="665" t="s">
        <v>2566</v>
      </c>
      <c r="C75" s="665" t="s">
        <v>2925</v>
      </c>
      <c r="D75" s="746" t="s">
        <v>4078</v>
      </c>
      <c r="E75" s="747" t="s">
        <v>2943</v>
      </c>
      <c r="F75" s="665" t="s">
        <v>2921</v>
      </c>
      <c r="G75" s="665" t="s">
        <v>2984</v>
      </c>
      <c r="H75" s="665" t="s">
        <v>529</v>
      </c>
      <c r="I75" s="665" t="s">
        <v>991</v>
      </c>
      <c r="J75" s="665" t="s">
        <v>976</v>
      </c>
      <c r="K75" s="665" t="s">
        <v>2988</v>
      </c>
      <c r="L75" s="666">
        <v>11.73</v>
      </c>
      <c r="M75" s="666">
        <v>11.73</v>
      </c>
      <c r="N75" s="665">
        <v>1</v>
      </c>
      <c r="O75" s="748">
        <v>1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5</v>
      </c>
      <c r="B76" s="665" t="s">
        <v>2566</v>
      </c>
      <c r="C76" s="665" t="s">
        <v>2925</v>
      </c>
      <c r="D76" s="746" t="s">
        <v>4078</v>
      </c>
      <c r="E76" s="747" t="s">
        <v>2943</v>
      </c>
      <c r="F76" s="665" t="s">
        <v>2921</v>
      </c>
      <c r="G76" s="665" t="s">
        <v>3003</v>
      </c>
      <c r="H76" s="665" t="s">
        <v>1433</v>
      </c>
      <c r="I76" s="665" t="s">
        <v>3044</v>
      </c>
      <c r="J76" s="665" t="s">
        <v>1460</v>
      </c>
      <c r="K76" s="665" t="s">
        <v>2688</v>
      </c>
      <c r="L76" s="666">
        <v>543.39</v>
      </c>
      <c r="M76" s="666">
        <v>543.39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5</v>
      </c>
      <c r="B77" s="665" t="s">
        <v>2566</v>
      </c>
      <c r="C77" s="665" t="s">
        <v>2925</v>
      </c>
      <c r="D77" s="746" t="s">
        <v>4078</v>
      </c>
      <c r="E77" s="747" t="s">
        <v>2943</v>
      </c>
      <c r="F77" s="665" t="s">
        <v>2921</v>
      </c>
      <c r="G77" s="665" t="s">
        <v>3003</v>
      </c>
      <c r="H77" s="665" t="s">
        <v>1433</v>
      </c>
      <c r="I77" s="665" t="s">
        <v>3045</v>
      </c>
      <c r="J77" s="665" t="s">
        <v>1485</v>
      </c>
      <c r="K77" s="665" t="s">
        <v>3046</v>
      </c>
      <c r="L77" s="666">
        <v>1385.62</v>
      </c>
      <c r="M77" s="666">
        <v>1385.62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5</v>
      </c>
      <c r="B78" s="665" t="s">
        <v>2566</v>
      </c>
      <c r="C78" s="665" t="s">
        <v>2925</v>
      </c>
      <c r="D78" s="746" t="s">
        <v>4078</v>
      </c>
      <c r="E78" s="747" t="s">
        <v>2943</v>
      </c>
      <c r="F78" s="665" t="s">
        <v>2921</v>
      </c>
      <c r="G78" s="665" t="s">
        <v>3003</v>
      </c>
      <c r="H78" s="665" t="s">
        <v>1433</v>
      </c>
      <c r="I78" s="665" t="s">
        <v>1606</v>
      </c>
      <c r="J78" s="665" t="s">
        <v>1460</v>
      </c>
      <c r="K78" s="665" t="s">
        <v>2686</v>
      </c>
      <c r="L78" s="666">
        <v>368.16</v>
      </c>
      <c r="M78" s="666">
        <v>368.16</v>
      </c>
      <c r="N78" s="665">
        <v>1</v>
      </c>
      <c r="O78" s="748">
        <v>0.5</v>
      </c>
      <c r="P78" s="666">
        <v>368.16</v>
      </c>
      <c r="Q78" s="681">
        <v>1</v>
      </c>
      <c r="R78" s="665">
        <v>1</v>
      </c>
      <c r="S78" s="681">
        <v>1</v>
      </c>
      <c r="T78" s="748">
        <v>0.5</v>
      </c>
      <c r="U78" s="704">
        <v>1</v>
      </c>
    </row>
    <row r="79" spans="1:21" ht="14.4" customHeight="1" x14ac:dyDescent="0.3">
      <c r="A79" s="664">
        <v>5</v>
      </c>
      <c r="B79" s="665" t="s">
        <v>2566</v>
      </c>
      <c r="C79" s="665" t="s">
        <v>2925</v>
      </c>
      <c r="D79" s="746" t="s">
        <v>4078</v>
      </c>
      <c r="E79" s="747" t="s">
        <v>2943</v>
      </c>
      <c r="F79" s="665" t="s">
        <v>2921</v>
      </c>
      <c r="G79" s="665" t="s">
        <v>3054</v>
      </c>
      <c r="H79" s="665" t="s">
        <v>1433</v>
      </c>
      <c r="I79" s="665" t="s">
        <v>1550</v>
      </c>
      <c r="J79" s="665" t="s">
        <v>2741</v>
      </c>
      <c r="K79" s="665" t="s">
        <v>2711</v>
      </c>
      <c r="L79" s="666">
        <v>117.73</v>
      </c>
      <c r="M79" s="666">
        <v>117.73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5</v>
      </c>
      <c r="B80" s="665" t="s">
        <v>2566</v>
      </c>
      <c r="C80" s="665" t="s">
        <v>2925</v>
      </c>
      <c r="D80" s="746" t="s">
        <v>4078</v>
      </c>
      <c r="E80" s="747" t="s">
        <v>2944</v>
      </c>
      <c r="F80" s="665" t="s">
        <v>2921</v>
      </c>
      <c r="G80" s="665" t="s">
        <v>3055</v>
      </c>
      <c r="H80" s="665" t="s">
        <v>529</v>
      </c>
      <c r="I80" s="665" t="s">
        <v>3056</v>
      </c>
      <c r="J80" s="665" t="s">
        <v>660</v>
      </c>
      <c r="K80" s="665" t="s">
        <v>3057</v>
      </c>
      <c r="L80" s="666">
        <v>0</v>
      </c>
      <c r="M80" s="666">
        <v>0</v>
      </c>
      <c r="N80" s="665">
        <v>1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</v>
      </c>
      <c r="B81" s="665" t="s">
        <v>2566</v>
      </c>
      <c r="C81" s="665" t="s">
        <v>2925</v>
      </c>
      <c r="D81" s="746" t="s">
        <v>4078</v>
      </c>
      <c r="E81" s="747" t="s">
        <v>2944</v>
      </c>
      <c r="F81" s="665" t="s">
        <v>2921</v>
      </c>
      <c r="G81" s="665" t="s">
        <v>3011</v>
      </c>
      <c r="H81" s="665" t="s">
        <v>529</v>
      </c>
      <c r="I81" s="665" t="s">
        <v>3012</v>
      </c>
      <c r="J81" s="665" t="s">
        <v>823</v>
      </c>
      <c r="K81" s="665" t="s">
        <v>3013</v>
      </c>
      <c r="L81" s="666">
        <v>0</v>
      </c>
      <c r="M81" s="666">
        <v>0</v>
      </c>
      <c r="N81" s="665">
        <v>10</v>
      </c>
      <c r="O81" s="748">
        <v>4</v>
      </c>
      <c r="P81" s="666">
        <v>0</v>
      </c>
      <c r="Q81" s="681"/>
      <c r="R81" s="665">
        <v>2</v>
      </c>
      <c r="S81" s="681">
        <v>0.2</v>
      </c>
      <c r="T81" s="748">
        <v>2</v>
      </c>
      <c r="U81" s="704">
        <v>0.5</v>
      </c>
    </row>
    <row r="82" spans="1:21" ht="14.4" customHeight="1" x14ac:dyDescent="0.3">
      <c r="A82" s="664">
        <v>5</v>
      </c>
      <c r="B82" s="665" t="s">
        <v>2566</v>
      </c>
      <c r="C82" s="665" t="s">
        <v>2925</v>
      </c>
      <c r="D82" s="746" t="s">
        <v>4078</v>
      </c>
      <c r="E82" s="747" t="s">
        <v>2944</v>
      </c>
      <c r="F82" s="665" t="s">
        <v>2921</v>
      </c>
      <c r="G82" s="665" t="s">
        <v>3011</v>
      </c>
      <c r="H82" s="665" t="s">
        <v>529</v>
      </c>
      <c r="I82" s="665" t="s">
        <v>822</v>
      </c>
      <c r="J82" s="665" t="s">
        <v>823</v>
      </c>
      <c r="K82" s="665" t="s">
        <v>3013</v>
      </c>
      <c r="L82" s="666">
        <v>134.47999999999999</v>
      </c>
      <c r="M82" s="666">
        <v>672.39999999999986</v>
      </c>
      <c r="N82" s="665">
        <v>5</v>
      </c>
      <c r="O82" s="748">
        <v>1.5</v>
      </c>
      <c r="P82" s="666">
        <v>268.95999999999998</v>
      </c>
      <c r="Q82" s="681">
        <v>0.40000000000000008</v>
      </c>
      <c r="R82" s="665">
        <v>2</v>
      </c>
      <c r="S82" s="681">
        <v>0.4</v>
      </c>
      <c r="T82" s="748">
        <v>1</v>
      </c>
      <c r="U82" s="704">
        <v>0.66666666666666663</v>
      </c>
    </row>
    <row r="83" spans="1:21" ht="14.4" customHeight="1" x14ac:dyDescent="0.3">
      <c r="A83" s="664">
        <v>5</v>
      </c>
      <c r="B83" s="665" t="s">
        <v>2566</v>
      </c>
      <c r="C83" s="665" t="s">
        <v>2925</v>
      </c>
      <c r="D83" s="746" t="s">
        <v>4078</v>
      </c>
      <c r="E83" s="747" t="s">
        <v>2944</v>
      </c>
      <c r="F83" s="665" t="s">
        <v>2921</v>
      </c>
      <c r="G83" s="665" t="s">
        <v>3011</v>
      </c>
      <c r="H83" s="665" t="s">
        <v>529</v>
      </c>
      <c r="I83" s="665" t="s">
        <v>822</v>
      </c>
      <c r="J83" s="665" t="s">
        <v>823</v>
      </c>
      <c r="K83" s="665" t="s">
        <v>3013</v>
      </c>
      <c r="L83" s="666">
        <v>155.24</v>
      </c>
      <c r="M83" s="666">
        <v>310.48</v>
      </c>
      <c r="N83" s="665">
        <v>2</v>
      </c>
      <c r="O83" s="748">
        <v>2</v>
      </c>
      <c r="P83" s="666">
        <v>155.24</v>
      </c>
      <c r="Q83" s="681">
        <v>0.5</v>
      </c>
      <c r="R83" s="665">
        <v>1</v>
      </c>
      <c r="S83" s="681">
        <v>0.5</v>
      </c>
      <c r="T83" s="748">
        <v>1</v>
      </c>
      <c r="U83" s="704">
        <v>0.5</v>
      </c>
    </row>
    <row r="84" spans="1:21" ht="14.4" customHeight="1" x14ac:dyDescent="0.3">
      <c r="A84" s="664">
        <v>5</v>
      </c>
      <c r="B84" s="665" t="s">
        <v>2566</v>
      </c>
      <c r="C84" s="665" t="s">
        <v>2925</v>
      </c>
      <c r="D84" s="746" t="s">
        <v>4078</v>
      </c>
      <c r="E84" s="747" t="s">
        <v>2944</v>
      </c>
      <c r="F84" s="665" t="s">
        <v>2921</v>
      </c>
      <c r="G84" s="665" t="s">
        <v>3023</v>
      </c>
      <c r="H84" s="665" t="s">
        <v>529</v>
      </c>
      <c r="I84" s="665" t="s">
        <v>894</v>
      </c>
      <c r="J84" s="665" t="s">
        <v>895</v>
      </c>
      <c r="K84" s="665" t="s">
        <v>3024</v>
      </c>
      <c r="L84" s="666">
        <v>657.67</v>
      </c>
      <c r="M84" s="666">
        <v>657.67</v>
      </c>
      <c r="N84" s="665">
        <v>1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5</v>
      </c>
      <c r="B85" s="665" t="s">
        <v>2566</v>
      </c>
      <c r="C85" s="665" t="s">
        <v>2925</v>
      </c>
      <c r="D85" s="746" t="s">
        <v>4078</v>
      </c>
      <c r="E85" s="747" t="s">
        <v>2944</v>
      </c>
      <c r="F85" s="665" t="s">
        <v>2921</v>
      </c>
      <c r="G85" s="665" t="s">
        <v>3058</v>
      </c>
      <c r="H85" s="665" t="s">
        <v>529</v>
      </c>
      <c r="I85" s="665" t="s">
        <v>3059</v>
      </c>
      <c r="J85" s="665" t="s">
        <v>3060</v>
      </c>
      <c r="K85" s="665" t="s">
        <v>3061</v>
      </c>
      <c r="L85" s="666">
        <v>0</v>
      </c>
      <c r="M85" s="666">
        <v>0</v>
      </c>
      <c r="N85" s="665">
        <v>1</v>
      </c>
      <c r="O85" s="748">
        <v>0.5</v>
      </c>
      <c r="P85" s="666"/>
      <c r="Q85" s="681"/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5</v>
      </c>
      <c r="B86" s="665" t="s">
        <v>2566</v>
      </c>
      <c r="C86" s="665" t="s">
        <v>2925</v>
      </c>
      <c r="D86" s="746" t="s">
        <v>4078</v>
      </c>
      <c r="E86" s="747" t="s">
        <v>2948</v>
      </c>
      <c r="F86" s="665" t="s">
        <v>2921</v>
      </c>
      <c r="G86" s="665" t="s">
        <v>3062</v>
      </c>
      <c r="H86" s="665" t="s">
        <v>1433</v>
      </c>
      <c r="I86" s="665" t="s">
        <v>1463</v>
      </c>
      <c r="J86" s="665" t="s">
        <v>1464</v>
      </c>
      <c r="K86" s="665" t="s">
        <v>2710</v>
      </c>
      <c r="L86" s="666">
        <v>35.11</v>
      </c>
      <c r="M86" s="666">
        <v>35.11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</v>
      </c>
      <c r="B87" s="665" t="s">
        <v>2566</v>
      </c>
      <c r="C87" s="665" t="s">
        <v>2925</v>
      </c>
      <c r="D87" s="746" t="s">
        <v>4078</v>
      </c>
      <c r="E87" s="747" t="s">
        <v>2948</v>
      </c>
      <c r="F87" s="665" t="s">
        <v>2921</v>
      </c>
      <c r="G87" s="665" t="s">
        <v>2969</v>
      </c>
      <c r="H87" s="665" t="s">
        <v>529</v>
      </c>
      <c r="I87" s="665" t="s">
        <v>1652</v>
      </c>
      <c r="J87" s="665" t="s">
        <v>2971</v>
      </c>
      <c r="K87" s="665" t="s">
        <v>2770</v>
      </c>
      <c r="L87" s="666">
        <v>170.52</v>
      </c>
      <c r="M87" s="666">
        <v>341.04</v>
      </c>
      <c r="N87" s="665">
        <v>2</v>
      </c>
      <c r="O87" s="748">
        <v>1</v>
      </c>
      <c r="P87" s="666">
        <v>170.52</v>
      </c>
      <c r="Q87" s="681">
        <v>0.5</v>
      </c>
      <c r="R87" s="665">
        <v>1</v>
      </c>
      <c r="S87" s="681">
        <v>0.5</v>
      </c>
      <c r="T87" s="748">
        <v>0.5</v>
      </c>
      <c r="U87" s="704">
        <v>0.5</v>
      </c>
    </row>
    <row r="88" spans="1:21" ht="14.4" customHeight="1" x14ac:dyDescent="0.3">
      <c r="A88" s="664">
        <v>5</v>
      </c>
      <c r="B88" s="665" t="s">
        <v>2566</v>
      </c>
      <c r="C88" s="665" t="s">
        <v>2925</v>
      </c>
      <c r="D88" s="746" t="s">
        <v>4078</v>
      </c>
      <c r="E88" s="747" t="s">
        <v>2948</v>
      </c>
      <c r="F88" s="665" t="s">
        <v>2921</v>
      </c>
      <c r="G88" s="665" t="s">
        <v>2973</v>
      </c>
      <c r="H88" s="665" t="s">
        <v>529</v>
      </c>
      <c r="I88" s="665" t="s">
        <v>695</v>
      </c>
      <c r="J88" s="665" t="s">
        <v>696</v>
      </c>
      <c r="K88" s="665" t="s">
        <v>2974</v>
      </c>
      <c r="L88" s="666">
        <v>91.11</v>
      </c>
      <c r="M88" s="666">
        <v>911.09999999999991</v>
      </c>
      <c r="N88" s="665">
        <v>10</v>
      </c>
      <c r="O88" s="748">
        <v>9.5</v>
      </c>
      <c r="P88" s="666">
        <v>273.33</v>
      </c>
      <c r="Q88" s="681">
        <v>0.3</v>
      </c>
      <c r="R88" s="665">
        <v>3</v>
      </c>
      <c r="S88" s="681">
        <v>0.3</v>
      </c>
      <c r="T88" s="748">
        <v>3</v>
      </c>
      <c r="U88" s="704">
        <v>0.31578947368421051</v>
      </c>
    </row>
    <row r="89" spans="1:21" ht="14.4" customHeight="1" x14ac:dyDescent="0.3">
      <c r="A89" s="664">
        <v>5</v>
      </c>
      <c r="B89" s="665" t="s">
        <v>2566</v>
      </c>
      <c r="C89" s="665" t="s">
        <v>2925</v>
      </c>
      <c r="D89" s="746" t="s">
        <v>4078</v>
      </c>
      <c r="E89" s="747" t="s">
        <v>2948</v>
      </c>
      <c r="F89" s="665" t="s">
        <v>2921</v>
      </c>
      <c r="G89" s="665" t="s">
        <v>2973</v>
      </c>
      <c r="H89" s="665" t="s">
        <v>529</v>
      </c>
      <c r="I89" s="665" t="s">
        <v>914</v>
      </c>
      <c r="J89" s="665" t="s">
        <v>696</v>
      </c>
      <c r="K89" s="665" t="s">
        <v>3050</v>
      </c>
      <c r="L89" s="666">
        <v>45.56</v>
      </c>
      <c r="M89" s="666">
        <v>45.56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</v>
      </c>
      <c r="B90" s="665" t="s">
        <v>2566</v>
      </c>
      <c r="C90" s="665" t="s">
        <v>2925</v>
      </c>
      <c r="D90" s="746" t="s">
        <v>4078</v>
      </c>
      <c r="E90" s="747" t="s">
        <v>2948</v>
      </c>
      <c r="F90" s="665" t="s">
        <v>2921</v>
      </c>
      <c r="G90" s="665" t="s">
        <v>3063</v>
      </c>
      <c r="H90" s="665" t="s">
        <v>529</v>
      </c>
      <c r="I90" s="665" t="s">
        <v>3064</v>
      </c>
      <c r="J90" s="665" t="s">
        <v>3065</v>
      </c>
      <c r="K90" s="665" t="s">
        <v>3066</v>
      </c>
      <c r="L90" s="666">
        <v>0</v>
      </c>
      <c r="M90" s="666">
        <v>0</v>
      </c>
      <c r="N90" s="665">
        <v>1</v>
      </c>
      <c r="O90" s="748">
        <v>0.5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5</v>
      </c>
      <c r="B91" s="665" t="s">
        <v>2566</v>
      </c>
      <c r="C91" s="665" t="s">
        <v>2925</v>
      </c>
      <c r="D91" s="746" t="s">
        <v>4078</v>
      </c>
      <c r="E91" s="747" t="s">
        <v>2948</v>
      </c>
      <c r="F91" s="665" t="s">
        <v>2921</v>
      </c>
      <c r="G91" s="665" t="s">
        <v>2977</v>
      </c>
      <c r="H91" s="665" t="s">
        <v>529</v>
      </c>
      <c r="I91" s="665" t="s">
        <v>3067</v>
      </c>
      <c r="J91" s="665" t="s">
        <v>941</v>
      </c>
      <c r="K91" s="665" t="s">
        <v>3068</v>
      </c>
      <c r="L91" s="666">
        <v>0</v>
      </c>
      <c r="M91" s="666">
        <v>0</v>
      </c>
      <c r="N91" s="665">
        <v>11</v>
      </c>
      <c r="O91" s="748">
        <v>8</v>
      </c>
      <c r="P91" s="666">
        <v>0</v>
      </c>
      <c r="Q91" s="681"/>
      <c r="R91" s="665">
        <v>5</v>
      </c>
      <c r="S91" s="681">
        <v>0.45454545454545453</v>
      </c>
      <c r="T91" s="748">
        <v>3.5</v>
      </c>
      <c r="U91" s="704">
        <v>0.4375</v>
      </c>
    </row>
    <row r="92" spans="1:21" ht="14.4" customHeight="1" x14ac:dyDescent="0.3">
      <c r="A92" s="664">
        <v>5</v>
      </c>
      <c r="B92" s="665" t="s">
        <v>2566</v>
      </c>
      <c r="C92" s="665" t="s">
        <v>2925</v>
      </c>
      <c r="D92" s="746" t="s">
        <v>4078</v>
      </c>
      <c r="E92" s="747" t="s">
        <v>2948</v>
      </c>
      <c r="F92" s="665" t="s">
        <v>2921</v>
      </c>
      <c r="G92" s="665" t="s">
        <v>3031</v>
      </c>
      <c r="H92" s="665" t="s">
        <v>529</v>
      </c>
      <c r="I92" s="665" t="s">
        <v>3069</v>
      </c>
      <c r="J92" s="665" t="s">
        <v>3032</v>
      </c>
      <c r="K92" s="665" t="s">
        <v>3070</v>
      </c>
      <c r="L92" s="666">
        <v>0</v>
      </c>
      <c r="M92" s="666">
        <v>0</v>
      </c>
      <c r="N92" s="665">
        <v>1</v>
      </c>
      <c r="O92" s="748">
        <v>0.5</v>
      </c>
      <c r="P92" s="666">
        <v>0</v>
      </c>
      <c r="Q92" s="681"/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5</v>
      </c>
      <c r="B93" s="665" t="s">
        <v>2566</v>
      </c>
      <c r="C93" s="665" t="s">
        <v>2925</v>
      </c>
      <c r="D93" s="746" t="s">
        <v>4078</v>
      </c>
      <c r="E93" s="747" t="s">
        <v>2948</v>
      </c>
      <c r="F93" s="665" t="s">
        <v>2921</v>
      </c>
      <c r="G93" s="665" t="s">
        <v>3031</v>
      </c>
      <c r="H93" s="665" t="s">
        <v>529</v>
      </c>
      <c r="I93" s="665" t="s">
        <v>3071</v>
      </c>
      <c r="J93" s="665" t="s">
        <v>3032</v>
      </c>
      <c r="K93" s="665" t="s">
        <v>3033</v>
      </c>
      <c r="L93" s="666">
        <v>0</v>
      </c>
      <c r="M93" s="666">
        <v>0</v>
      </c>
      <c r="N93" s="665">
        <v>2</v>
      </c>
      <c r="O93" s="748">
        <v>1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</v>
      </c>
      <c r="B94" s="665" t="s">
        <v>2566</v>
      </c>
      <c r="C94" s="665" t="s">
        <v>2925</v>
      </c>
      <c r="D94" s="746" t="s">
        <v>4078</v>
      </c>
      <c r="E94" s="747" t="s">
        <v>2948</v>
      </c>
      <c r="F94" s="665" t="s">
        <v>2921</v>
      </c>
      <c r="G94" s="665" t="s">
        <v>3031</v>
      </c>
      <c r="H94" s="665" t="s">
        <v>529</v>
      </c>
      <c r="I94" s="665" t="s">
        <v>703</v>
      </c>
      <c r="J94" s="665" t="s">
        <v>3032</v>
      </c>
      <c r="K94" s="665" t="s">
        <v>3070</v>
      </c>
      <c r="L94" s="666">
        <v>95.57</v>
      </c>
      <c r="M94" s="666">
        <v>95.57</v>
      </c>
      <c r="N94" s="665">
        <v>1</v>
      </c>
      <c r="O94" s="748">
        <v>0.5</v>
      </c>
      <c r="P94" s="666">
        <v>95.57</v>
      </c>
      <c r="Q94" s="681">
        <v>1</v>
      </c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5</v>
      </c>
      <c r="B95" s="665" t="s">
        <v>2566</v>
      </c>
      <c r="C95" s="665" t="s">
        <v>2925</v>
      </c>
      <c r="D95" s="746" t="s">
        <v>4078</v>
      </c>
      <c r="E95" s="747" t="s">
        <v>2948</v>
      </c>
      <c r="F95" s="665" t="s">
        <v>2921</v>
      </c>
      <c r="G95" s="665" t="s">
        <v>3031</v>
      </c>
      <c r="H95" s="665" t="s">
        <v>529</v>
      </c>
      <c r="I95" s="665" t="s">
        <v>1300</v>
      </c>
      <c r="J95" s="665" t="s">
        <v>3032</v>
      </c>
      <c r="K95" s="665" t="s">
        <v>3033</v>
      </c>
      <c r="L95" s="666">
        <v>127.42</v>
      </c>
      <c r="M95" s="666">
        <v>637.1</v>
      </c>
      <c r="N95" s="665">
        <v>5</v>
      </c>
      <c r="O95" s="748">
        <v>2.5</v>
      </c>
      <c r="P95" s="666">
        <v>127.42</v>
      </c>
      <c r="Q95" s="681">
        <v>0.19999999999999998</v>
      </c>
      <c r="R95" s="665">
        <v>1</v>
      </c>
      <c r="S95" s="681">
        <v>0.2</v>
      </c>
      <c r="T95" s="748">
        <v>0.5</v>
      </c>
      <c r="U95" s="704">
        <v>0.2</v>
      </c>
    </row>
    <row r="96" spans="1:21" ht="14.4" customHeight="1" x14ac:dyDescent="0.3">
      <c r="A96" s="664">
        <v>5</v>
      </c>
      <c r="B96" s="665" t="s">
        <v>2566</v>
      </c>
      <c r="C96" s="665" t="s">
        <v>2925</v>
      </c>
      <c r="D96" s="746" t="s">
        <v>4078</v>
      </c>
      <c r="E96" s="747" t="s">
        <v>2948</v>
      </c>
      <c r="F96" s="665" t="s">
        <v>2921</v>
      </c>
      <c r="G96" s="665" t="s">
        <v>2983</v>
      </c>
      <c r="H96" s="665" t="s">
        <v>1433</v>
      </c>
      <c r="I96" s="665" t="s">
        <v>1588</v>
      </c>
      <c r="J96" s="665" t="s">
        <v>2692</v>
      </c>
      <c r="K96" s="665" t="s">
        <v>2693</v>
      </c>
      <c r="L96" s="666">
        <v>93.43</v>
      </c>
      <c r="M96" s="666">
        <v>280.29000000000002</v>
      </c>
      <c r="N96" s="665">
        <v>3</v>
      </c>
      <c r="O96" s="748">
        <v>2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</v>
      </c>
      <c r="B97" s="665" t="s">
        <v>2566</v>
      </c>
      <c r="C97" s="665" t="s">
        <v>2925</v>
      </c>
      <c r="D97" s="746" t="s">
        <v>4078</v>
      </c>
      <c r="E97" s="747" t="s">
        <v>2948</v>
      </c>
      <c r="F97" s="665" t="s">
        <v>2921</v>
      </c>
      <c r="G97" s="665" t="s">
        <v>2983</v>
      </c>
      <c r="H97" s="665" t="s">
        <v>529</v>
      </c>
      <c r="I97" s="665" t="s">
        <v>3072</v>
      </c>
      <c r="J97" s="665" t="s">
        <v>2692</v>
      </c>
      <c r="K97" s="665" t="s">
        <v>3073</v>
      </c>
      <c r="L97" s="666">
        <v>1322.72</v>
      </c>
      <c r="M97" s="666">
        <v>1322.72</v>
      </c>
      <c r="N97" s="665">
        <v>1</v>
      </c>
      <c r="O97" s="748">
        <v>1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</v>
      </c>
      <c r="B98" s="665" t="s">
        <v>2566</v>
      </c>
      <c r="C98" s="665" t="s">
        <v>2925</v>
      </c>
      <c r="D98" s="746" t="s">
        <v>4078</v>
      </c>
      <c r="E98" s="747" t="s">
        <v>2948</v>
      </c>
      <c r="F98" s="665" t="s">
        <v>2921</v>
      </c>
      <c r="G98" s="665" t="s">
        <v>2983</v>
      </c>
      <c r="H98" s="665" t="s">
        <v>1433</v>
      </c>
      <c r="I98" s="665" t="s">
        <v>1594</v>
      </c>
      <c r="J98" s="665" t="s">
        <v>2692</v>
      </c>
      <c r="K98" s="665" t="s">
        <v>2694</v>
      </c>
      <c r="L98" s="666">
        <v>186.87</v>
      </c>
      <c r="M98" s="666">
        <v>373.74</v>
      </c>
      <c r="N98" s="665">
        <v>2</v>
      </c>
      <c r="O98" s="748">
        <v>1.5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</v>
      </c>
      <c r="B99" s="665" t="s">
        <v>2566</v>
      </c>
      <c r="C99" s="665" t="s">
        <v>2925</v>
      </c>
      <c r="D99" s="746" t="s">
        <v>4078</v>
      </c>
      <c r="E99" s="747" t="s">
        <v>2948</v>
      </c>
      <c r="F99" s="665" t="s">
        <v>2921</v>
      </c>
      <c r="G99" s="665" t="s">
        <v>2983</v>
      </c>
      <c r="H99" s="665" t="s">
        <v>529</v>
      </c>
      <c r="I99" s="665" t="s">
        <v>3074</v>
      </c>
      <c r="J99" s="665" t="s">
        <v>2692</v>
      </c>
      <c r="K99" s="665" t="s">
        <v>3075</v>
      </c>
      <c r="L99" s="666">
        <v>0</v>
      </c>
      <c r="M99" s="666">
        <v>0</v>
      </c>
      <c r="N99" s="665">
        <v>1</v>
      </c>
      <c r="O99" s="748">
        <v>1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</v>
      </c>
      <c r="B100" s="665" t="s">
        <v>2566</v>
      </c>
      <c r="C100" s="665" t="s">
        <v>2925</v>
      </c>
      <c r="D100" s="746" t="s">
        <v>4078</v>
      </c>
      <c r="E100" s="747" t="s">
        <v>2948</v>
      </c>
      <c r="F100" s="665" t="s">
        <v>2921</v>
      </c>
      <c r="G100" s="665" t="s">
        <v>2984</v>
      </c>
      <c r="H100" s="665" t="s">
        <v>529</v>
      </c>
      <c r="I100" s="665" t="s">
        <v>3034</v>
      </c>
      <c r="J100" s="665" t="s">
        <v>2990</v>
      </c>
      <c r="K100" s="665" t="s">
        <v>2794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</v>
      </c>
      <c r="B101" s="665" t="s">
        <v>2566</v>
      </c>
      <c r="C101" s="665" t="s">
        <v>2925</v>
      </c>
      <c r="D101" s="746" t="s">
        <v>4078</v>
      </c>
      <c r="E101" s="747" t="s">
        <v>2948</v>
      </c>
      <c r="F101" s="665" t="s">
        <v>2921</v>
      </c>
      <c r="G101" s="665" t="s">
        <v>2984</v>
      </c>
      <c r="H101" s="665" t="s">
        <v>529</v>
      </c>
      <c r="I101" s="665" t="s">
        <v>975</v>
      </c>
      <c r="J101" s="665" t="s">
        <v>976</v>
      </c>
      <c r="K101" s="665" t="s">
        <v>2987</v>
      </c>
      <c r="L101" s="666">
        <v>58.63</v>
      </c>
      <c r="M101" s="666">
        <v>58.63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5</v>
      </c>
      <c r="B102" s="665" t="s">
        <v>2566</v>
      </c>
      <c r="C102" s="665" t="s">
        <v>2925</v>
      </c>
      <c r="D102" s="746" t="s">
        <v>4078</v>
      </c>
      <c r="E102" s="747" t="s">
        <v>2948</v>
      </c>
      <c r="F102" s="665" t="s">
        <v>2921</v>
      </c>
      <c r="G102" s="665" t="s">
        <v>2984</v>
      </c>
      <c r="H102" s="665" t="s">
        <v>529</v>
      </c>
      <c r="I102" s="665" t="s">
        <v>2989</v>
      </c>
      <c r="J102" s="665" t="s">
        <v>2990</v>
      </c>
      <c r="K102" s="665" t="s">
        <v>2991</v>
      </c>
      <c r="L102" s="666">
        <v>0</v>
      </c>
      <c r="M102" s="666">
        <v>0</v>
      </c>
      <c r="N102" s="665">
        <v>2</v>
      </c>
      <c r="O102" s="748">
        <v>1</v>
      </c>
      <c r="P102" s="666">
        <v>0</v>
      </c>
      <c r="Q102" s="681"/>
      <c r="R102" s="665">
        <v>1</v>
      </c>
      <c r="S102" s="681">
        <v>0.5</v>
      </c>
      <c r="T102" s="748">
        <v>0.5</v>
      </c>
      <c r="U102" s="704">
        <v>0.5</v>
      </c>
    </row>
    <row r="103" spans="1:21" ht="14.4" customHeight="1" x14ac:dyDescent="0.3">
      <c r="A103" s="664">
        <v>5</v>
      </c>
      <c r="B103" s="665" t="s">
        <v>2566</v>
      </c>
      <c r="C103" s="665" t="s">
        <v>2925</v>
      </c>
      <c r="D103" s="746" t="s">
        <v>4078</v>
      </c>
      <c r="E103" s="747" t="s">
        <v>2948</v>
      </c>
      <c r="F103" s="665" t="s">
        <v>2921</v>
      </c>
      <c r="G103" s="665" t="s">
        <v>2984</v>
      </c>
      <c r="H103" s="665" t="s">
        <v>529</v>
      </c>
      <c r="I103" s="665" t="s">
        <v>2999</v>
      </c>
      <c r="J103" s="665" t="s">
        <v>2990</v>
      </c>
      <c r="K103" s="665" t="s">
        <v>3000</v>
      </c>
      <c r="L103" s="666">
        <v>58.62</v>
      </c>
      <c r="M103" s="666">
        <v>58.62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</v>
      </c>
      <c r="B104" s="665" t="s">
        <v>2566</v>
      </c>
      <c r="C104" s="665" t="s">
        <v>2925</v>
      </c>
      <c r="D104" s="746" t="s">
        <v>4078</v>
      </c>
      <c r="E104" s="747" t="s">
        <v>2948</v>
      </c>
      <c r="F104" s="665" t="s">
        <v>2921</v>
      </c>
      <c r="G104" s="665" t="s">
        <v>3038</v>
      </c>
      <c r="H104" s="665" t="s">
        <v>1433</v>
      </c>
      <c r="I104" s="665" t="s">
        <v>3039</v>
      </c>
      <c r="J104" s="665" t="s">
        <v>3040</v>
      </c>
      <c r="K104" s="665" t="s">
        <v>3041</v>
      </c>
      <c r="L104" s="666">
        <v>79.03</v>
      </c>
      <c r="M104" s="666">
        <v>79.03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</v>
      </c>
      <c r="B105" s="665" t="s">
        <v>2566</v>
      </c>
      <c r="C105" s="665" t="s">
        <v>2925</v>
      </c>
      <c r="D105" s="746" t="s">
        <v>4078</v>
      </c>
      <c r="E105" s="747" t="s">
        <v>2948</v>
      </c>
      <c r="F105" s="665" t="s">
        <v>2921</v>
      </c>
      <c r="G105" s="665" t="s">
        <v>3076</v>
      </c>
      <c r="H105" s="665" t="s">
        <v>529</v>
      </c>
      <c r="I105" s="665" t="s">
        <v>711</v>
      </c>
      <c r="J105" s="665" t="s">
        <v>712</v>
      </c>
      <c r="K105" s="665" t="s">
        <v>3077</v>
      </c>
      <c r="L105" s="666">
        <v>0</v>
      </c>
      <c r="M105" s="666">
        <v>0</v>
      </c>
      <c r="N105" s="665">
        <v>4</v>
      </c>
      <c r="O105" s="748">
        <v>1.5</v>
      </c>
      <c r="P105" s="666">
        <v>0</v>
      </c>
      <c r="Q105" s="681"/>
      <c r="R105" s="665">
        <v>1</v>
      </c>
      <c r="S105" s="681">
        <v>0.25</v>
      </c>
      <c r="T105" s="748">
        <v>0.5</v>
      </c>
      <c r="U105" s="704">
        <v>0.33333333333333331</v>
      </c>
    </row>
    <row r="106" spans="1:21" ht="14.4" customHeight="1" x14ac:dyDescent="0.3">
      <c r="A106" s="664">
        <v>5</v>
      </c>
      <c r="B106" s="665" t="s">
        <v>2566</v>
      </c>
      <c r="C106" s="665" t="s">
        <v>2925</v>
      </c>
      <c r="D106" s="746" t="s">
        <v>4078</v>
      </c>
      <c r="E106" s="747" t="s">
        <v>2948</v>
      </c>
      <c r="F106" s="665" t="s">
        <v>2921</v>
      </c>
      <c r="G106" s="665" t="s">
        <v>3078</v>
      </c>
      <c r="H106" s="665" t="s">
        <v>529</v>
      </c>
      <c r="I106" s="665" t="s">
        <v>3079</v>
      </c>
      <c r="J106" s="665" t="s">
        <v>3080</v>
      </c>
      <c r="K106" s="665" t="s">
        <v>2974</v>
      </c>
      <c r="L106" s="666">
        <v>43.21</v>
      </c>
      <c r="M106" s="666">
        <v>43.21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</v>
      </c>
      <c r="B107" s="665" t="s">
        <v>2566</v>
      </c>
      <c r="C107" s="665" t="s">
        <v>2925</v>
      </c>
      <c r="D107" s="746" t="s">
        <v>4078</v>
      </c>
      <c r="E107" s="747" t="s">
        <v>2948</v>
      </c>
      <c r="F107" s="665" t="s">
        <v>2921</v>
      </c>
      <c r="G107" s="665" t="s">
        <v>3003</v>
      </c>
      <c r="H107" s="665" t="s">
        <v>1433</v>
      </c>
      <c r="I107" s="665" t="s">
        <v>3006</v>
      </c>
      <c r="J107" s="665" t="s">
        <v>1460</v>
      </c>
      <c r="K107" s="665" t="s">
        <v>2687</v>
      </c>
      <c r="L107" s="666">
        <v>815.1</v>
      </c>
      <c r="M107" s="666">
        <v>815.1</v>
      </c>
      <c r="N107" s="665">
        <v>1</v>
      </c>
      <c r="O107" s="748">
        <v>1</v>
      </c>
      <c r="P107" s="666">
        <v>815.1</v>
      </c>
      <c r="Q107" s="681">
        <v>1</v>
      </c>
      <c r="R107" s="665">
        <v>1</v>
      </c>
      <c r="S107" s="681">
        <v>1</v>
      </c>
      <c r="T107" s="748">
        <v>1</v>
      </c>
      <c r="U107" s="704">
        <v>1</v>
      </c>
    </row>
    <row r="108" spans="1:21" ht="14.4" customHeight="1" x14ac:dyDescent="0.3">
      <c r="A108" s="664">
        <v>5</v>
      </c>
      <c r="B108" s="665" t="s">
        <v>2566</v>
      </c>
      <c r="C108" s="665" t="s">
        <v>2925</v>
      </c>
      <c r="D108" s="746" t="s">
        <v>4078</v>
      </c>
      <c r="E108" s="747" t="s">
        <v>2948</v>
      </c>
      <c r="F108" s="665" t="s">
        <v>2921</v>
      </c>
      <c r="G108" s="665" t="s">
        <v>3003</v>
      </c>
      <c r="H108" s="665" t="s">
        <v>1433</v>
      </c>
      <c r="I108" s="665" t="s">
        <v>1484</v>
      </c>
      <c r="J108" s="665" t="s">
        <v>1485</v>
      </c>
      <c r="K108" s="665" t="s">
        <v>3081</v>
      </c>
      <c r="L108" s="666">
        <v>1847.49</v>
      </c>
      <c r="M108" s="666">
        <v>1847.49</v>
      </c>
      <c r="N108" s="665">
        <v>1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</v>
      </c>
      <c r="B109" s="665" t="s">
        <v>2566</v>
      </c>
      <c r="C109" s="665" t="s">
        <v>2925</v>
      </c>
      <c r="D109" s="746" t="s">
        <v>4078</v>
      </c>
      <c r="E109" s="747" t="s">
        <v>2948</v>
      </c>
      <c r="F109" s="665" t="s">
        <v>2921</v>
      </c>
      <c r="G109" s="665" t="s">
        <v>3003</v>
      </c>
      <c r="H109" s="665" t="s">
        <v>1433</v>
      </c>
      <c r="I109" s="665" t="s">
        <v>1596</v>
      </c>
      <c r="J109" s="665" t="s">
        <v>1485</v>
      </c>
      <c r="K109" s="665" t="s">
        <v>3046</v>
      </c>
      <c r="L109" s="666">
        <v>1385.62</v>
      </c>
      <c r="M109" s="666">
        <v>1385.62</v>
      </c>
      <c r="N109" s="665">
        <v>1</v>
      </c>
      <c r="O109" s="748">
        <v>1</v>
      </c>
      <c r="P109" s="666">
        <v>1385.62</v>
      </c>
      <c r="Q109" s="681">
        <v>1</v>
      </c>
      <c r="R109" s="665">
        <v>1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5</v>
      </c>
      <c r="B110" s="665" t="s">
        <v>2566</v>
      </c>
      <c r="C110" s="665" t="s">
        <v>2925</v>
      </c>
      <c r="D110" s="746" t="s">
        <v>4078</v>
      </c>
      <c r="E110" s="747" t="s">
        <v>2948</v>
      </c>
      <c r="F110" s="665" t="s">
        <v>2921</v>
      </c>
      <c r="G110" s="665" t="s">
        <v>3003</v>
      </c>
      <c r="H110" s="665" t="s">
        <v>1433</v>
      </c>
      <c r="I110" s="665" t="s">
        <v>1607</v>
      </c>
      <c r="J110" s="665" t="s">
        <v>1460</v>
      </c>
      <c r="K110" s="665" t="s">
        <v>2687</v>
      </c>
      <c r="L110" s="666">
        <v>736.33</v>
      </c>
      <c r="M110" s="666">
        <v>736.33</v>
      </c>
      <c r="N110" s="665">
        <v>1</v>
      </c>
      <c r="O110" s="748">
        <v>1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</v>
      </c>
      <c r="B111" s="665" t="s">
        <v>2566</v>
      </c>
      <c r="C111" s="665" t="s">
        <v>2925</v>
      </c>
      <c r="D111" s="746" t="s">
        <v>4078</v>
      </c>
      <c r="E111" s="747" t="s">
        <v>2948</v>
      </c>
      <c r="F111" s="665" t="s">
        <v>2921</v>
      </c>
      <c r="G111" s="665" t="s">
        <v>3018</v>
      </c>
      <c r="H111" s="665" t="s">
        <v>1433</v>
      </c>
      <c r="I111" s="665" t="s">
        <v>3082</v>
      </c>
      <c r="J111" s="665" t="s">
        <v>2660</v>
      </c>
      <c r="K111" s="665" t="s">
        <v>2832</v>
      </c>
      <c r="L111" s="666">
        <v>28.81</v>
      </c>
      <c r="M111" s="666">
        <v>28.81</v>
      </c>
      <c r="N111" s="665">
        <v>1</v>
      </c>
      <c r="O111" s="748">
        <v>0.5</v>
      </c>
      <c r="P111" s="666">
        <v>28.81</v>
      </c>
      <c r="Q111" s="681">
        <v>1</v>
      </c>
      <c r="R111" s="665">
        <v>1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5</v>
      </c>
      <c r="B112" s="665" t="s">
        <v>2566</v>
      </c>
      <c r="C112" s="665" t="s">
        <v>2925</v>
      </c>
      <c r="D112" s="746" t="s">
        <v>4078</v>
      </c>
      <c r="E112" s="747" t="s">
        <v>2948</v>
      </c>
      <c r="F112" s="665" t="s">
        <v>2921</v>
      </c>
      <c r="G112" s="665" t="s">
        <v>3047</v>
      </c>
      <c r="H112" s="665" t="s">
        <v>529</v>
      </c>
      <c r="I112" s="665" t="s">
        <v>1180</v>
      </c>
      <c r="J112" s="665" t="s">
        <v>1181</v>
      </c>
      <c r="K112" s="665" t="s">
        <v>3077</v>
      </c>
      <c r="L112" s="666">
        <v>0</v>
      </c>
      <c r="M112" s="666">
        <v>0</v>
      </c>
      <c r="N112" s="665">
        <v>1</v>
      </c>
      <c r="O112" s="748">
        <v>0.5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</v>
      </c>
      <c r="B113" s="665" t="s">
        <v>2566</v>
      </c>
      <c r="C113" s="665" t="s">
        <v>2925</v>
      </c>
      <c r="D113" s="746" t="s">
        <v>4078</v>
      </c>
      <c r="E113" s="747" t="s">
        <v>2948</v>
      </c>
      <c r="F113" s="665" t="s">
        <v>2921</v>
      </c>
      <c r="G113" s="665" t="s">
        <v>3047</v>
      </c>
      <c r="H113" s="665" t="s">
        <v>529</v>
      </c>
      <c r="I113" s="665" t="s">
        <v>767</v>
      </c>
      <c r="J113" s="665" t="s">
        <v>3048</v>
      </c>
      <c r="K113" s="665" t="s">
        <v>3049</v>
      </c>
      <c r="L113" s="666">
        <v>0</v>
      </c>
      <c r="M113" s="666">
        <v>0</v>
      </c>
      <c r="N113" s="665">
        <v>21</v>
      </c>
      <c r="O113" s="748">
        <v>12.5</v>
      </c>
      <c r="P113" s="666">
        <v>0</v>
      </c>
      <c r="Q113" s="681"/>
      <c r="R113" s="665">
        <v>6</v>
      </c>
      <c r="S113" s="681">
        <v>0.2857142857142857</v>
      </c>
      <c r="T113" s="748">
        <v>3.5</v>
      </c>
      <c r="U113" s="704">
        <v>0.28000000000000003</v>
      </c>
    </row>
    <row r="114" spans="1:21" ht="14.4" customHeight="1" x14ac:dyDescent="0.3">
      <c r="A114" s="664">
        <v>5</v>
      </c>
      <c r="B114" s="665" t="s">
        <v>2566</v>
      </c>
      <c r="C114" s="665" t="s">
        <v>2925</v>
      </c>
      <c r="D114" s="746" t="s">
        <v>4078</v>
      </c>
      <c r="E114" s="747" t="s">
        <v>2948</v>
      </c>
      <c r="F114" s="665" t="s">
        <v>2921</v>
      </c>
      <c r="G114" s="665" t="s">
        <v>3083</v>
      </c>
      <c r="H114" s="665" t="s">
        <v>529</v>
      </c>
      <c r="I114" s="665" t="s">
        <v>3084</v>
      </c>
      <c r="J114" s="665" t="s">
        <v>1052</v>
      </c>
      <c r="K114" s="665" t="s">
        <v>3085</v>
      </c>
      <c r="L114" s="666">
        <v>0</v>
      </c>
      <c r="M114" s="666">
        <v>0</v>
      </c>
      <c r="N114" s="665">
        <v>1</v>
      </c>
      <c r="O114" s="748">
        <v>0.5</v>
      </c>
      <c r="P114" s="666">
        <v>0</v>
      </c>
      <c r="Q114" s="681"/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5</v>
      </c>
      <c r="B115" s="665" t="s">
        <v>2566</v>
      </c>
      <c r="C115" s="665" t="s">
        <v>2925</v>
      </c>
      <c r="D115" s="746" t="s">
        <v>4078</v>
      </c>
      <c r="E115" s="747" t="s">
        <v>2950</v>
      </c>
      <c r="F115" s="665" t="s">
        <v>2921</v>
      </c>
      <c r="G115" s="665" t="s">
        <v>2969</v>
      </c>
      <c r="H115" s="665" t="s">
        <v>529</v>
      </c>
      <c r="I115" s="665" t="s">
        <v>1668</v>
      </c>
      <c r="J115" s="665" t="s">
        <v>2971</v>
      </c>
      <c r="K115" s="665" t="s">
        <v>2972</v>
      </c>
      <c r="L115" s="666">
        <v>85.27</v>
      </c>
      <c r="M115" s="666">
        <v>85.27</v>
      </c>
      <c r="N115" s="665">
        <v>1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5</v>
      </c>
      <c r="B116" s="665" t="s">
        <v>2566</v>
      </c>
      <c r="C116" s="665" t="s">
        <v>2925</v>
      </c>
      <c r="D116" s="746" t="s">
        <v>4078</v>
      </c>
      <c r="E116" s="747" t="s">
        <v>2950</v>
      </c>
      <c r="F116" s="665" t="s">
        <v>2921</v>
      </c>
      <c r="G116" s="665" t="s">
        <v>2969</v>
      </c>
      <c r="H116" s="665" t="s">
        <v>529</v>
      </c>
      <c r="I116" s="665" t="s">
        <v>1652</v>
      </c>
      <c r="J116" s="665" t="s">
        <v>2971</v>
      </c>
      <c r="K116" s="665" t="s">
        <v>2770</v>
      </c>
      <c r="L116" s="666">
        <v>170.52</v>
      </c>
      <c r="M116" s="666">
        <v>170.52</v>
      </c>
      <c r="N116" s="665">
        <v>1</v>
      </c>
      <c r="O116" s="748">
        <v>1</v>
      </c>
      <c r="P116" s="666">
        <v>170.52</v>
      </c>
      <c r="Q116" s="681">
        <v>1</v>
      </c>
      <c r="R116" s="665">
        <v>1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5</v>
      </c>
      <c r="B117" s="665" t="s">
        <v>2566</v>
      </c>
      <c r="C117" s="665" t="s">
        <v>2925</v>
      </c>
      <c r="D117" s="746" t="s">
        <v>4078</v>
      </c>
      <c r="E117" s="747" t="s">
        <v>2950</v>
      </c>
      <c r="F117" s="665" t="s">
        <v>2921</v>
      </c>
      <c r="G117" s="665" t="s">
        <v>2969</v>
      </c>
      <c r="H117" s="665" t="s">
        <v>529</v>
      </c>
      <c r="I117" s="665" t="s">
        <v>3086</v>
      </c>
      <c r="J117" s="665" t="s">
        <v>2971</v>
      </c>
      <c r="K117" s="665" t="s">
        <v>2770</v>
      </c>
      <c r="L117" s="666">
        <v>0</v>
      </c>
      <c r="M117" s="666">
        <v>0</v>
      </c>
      <c r="N117" s="665">
        <v>1</v>
      </c>
      <c r="O117" s="748">
        <v>1</v>
      </c>
      <c r="P117" s="666"/>
      <c r="Q117" s="681"/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</v>
      </c>
      <c r="B118" s="665" t="s">
        <v>2566</v>
      </c>
      <c r="C118" s="665" t="s">
        <v>2925</v>
      </c>
      <c r="D118" s="746" t="s">
        <v>4078</v>
      </c>
      <c r="E118" s="747" t="s">
        <v>2950</v>
      </c>
      <c r="F118" s="665" t="s">
        <v>2921</v>
      </c>
      <c r="G118" s="665" t="s">
        <v>2973</v>
      </c>
      <c r="H118" s="665" t="s">
        <v>529</v>
      </c>
      <c r="I118" s="665" t="s">
        <v>695</v>
      </c>
      <c r="J118" s="665" t="s">
        <v>696</v>
      </c>
      <c r="K118" s="665" t="s">
        <v>2974</v>
      </c>
      <c r="L118" s="666">
        <v>91.11</v>
      </c>
      <c r="M118" s="666">
        <v>182.22</v>
      </c>
      <c r="N118" s="665">
        <v>2</v>
      </c>
      <c r="O118" s="748">
        <v>2</v>
      </c>
      <c r="P118" s="666">
        <v>182.22</v>
      </c>
      <c r="Q118" s="681">
        <v>1</v>
      </c>
      <c r="R118" s="665">
        <v>2</v>
      </c>
      <c r="S118" s="681">
        <v>1</v>
      </c>
      <c r="T118" s="748">
        <v>2</v>
      </c>
      <c r="U118" s="704">
        <v>1</v>
      </c>
    </row>
    <row r="119" spans="1:21" ht="14.4" customHeight="1" x14ac:dyDescent="0.3">
      <c r="A119" s="664">
        <v>5</v>
      </c>
      <c r="B119" s="665" t="s">
        <v>2566</v>
      </c>
      <c r="C119" s="665" t="s">
        <v>2925</v>
      </c>
      <c r="D119" s="746" t="s">
        <v>4078</v>
      </c>
      <c r="E119" s="747" t="s">
        <v>2950</v>
      </c>
      <c r="F119" s="665" t="s">
        <v>2921</v>
      </c>
      <c r="G119" s="665" t="s">
        <v>2983</v>
      </c>
      <c r="H119" s="665" t="s">
        <v>1433</v>
      </c>
      <c r="I119" s="665" t="s">
        <v>1588</v>
      </c>
      <c r="J119" s="665" t="s">
        <v>2692</v>
      </c>
      <c r="K119" s="665" t="s">
        <v>2693</v>
      </c>
      <c r="L119" s="666">
        <v>93.43</v>
      </c>
      <c r="M119" s="666">
        <v>280.29000000000002</v>
      </c>
      <c r="N119" s="665">
        <v>3</v>
      </c>
      <c r="O119" s="748">
        <v>1.5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</v>
      </c>
      <c r="B120" s="665" t="s">
        <v>2566</v>
      </c>
      <c r="C120" s="665" t="s">
        <v>2925</v>
      </c>
      <c r="D120" s="746" t="s">
        <v>4078</v>
      </c>
      <c r="E120" s="747" t="s">
        <v>2950</v>
      </c>
      <c r="F120" s="665" t="s">
        <v>2921</v>
      </c>
      <c r="G120" s="665" t="s">
        <v>2983</v>
      </c>
      <c r="H120" s="665" t="s">
        <v>1433</v>
      </c>
      <c r="I120" s="665" t="s">
        <v>1594</v>
      </c>
      <c r="J120" s="665" t="s">
        <v>2692</v>
      </c>
      <c r="K120" s="665" t="s">
        <v>2694</v>
      </c>
      <c r="L120" s="666">
        <v>186.87</v>
      </c>
      <c r="M120" s="666">
        <v>4111.1399999999994</v>
      </c>
      <c r="N120" s="665">
        <v>22</v>
      </c>
      <c r="O120" s="748">
        <v>11.5</v>
      </c>
      <c r="P120" s="666">
        <v>1308.0900000000001</v>
      </c>
      <c r="Q120" s="681">
        <v>0.31818181818181829</v>
      </c>
      <c r="R120" s="665">
        <v>7</v>
      </c>
      <c r="S120" s="681">
        <v>0.31818181818181818</v>
      </c>
      <c r="T120" s="748">
        <v>4</v>
      </c>
      <c r="U120" s="704">
        <v>0.34782608695652173</v>
      </c>
    </row>
    <row r="121" spans="1:21" ht="14.4" customHeight="1" x14ac:dyDescent="0.3">
      <c r="A121" s="664">
        <v>5</v>
      </c>
      <c r="B121" s="665" t="s">
        <v>2566</v>
      </c>
      <c r="C121" s="665" t="s">
        <v>2925</v>
      </c>
      <c r="D121" s="746" t="s">
        <v>4078</v>
      </c>
      <c r="E121" s="747" t="s">
        <v>2950</v>
      </c>
      <c r="F121" s="665" t="s">
        <v>2921</v>
      </c>
      <c r="G121" s="665" t="s">
        <v>2984</v>
      </c>
      <c r="H121" s="665" t="s">
        <v>529</v>
      </c>
      <c r="I121" s="665" t="s">
        <v>3034</v>
      </c>
      <c r="J121" s="665" t="s">
        <v>2990</v>
      </c>
      <c r="K121" s="665" t="s">
        <v>2794</v>
      </c>
      <c r="L121" s="666">
        <v>0</v>
      </c>
      <c r="M121" s="666">
        <v>0</v>
      </c>
      <c r="N121" s="665">
        <v>5</v>
      </c>
      <c r="O121" s="748">
        <v>2.5</v>
      </c>
      <c r="P121" s="666">
        <v>0</v>
      </c>
      <c r="Q121" s="681"/>
      <c r="R121" s="665">
        <v>2</v>
      </c>
      <c r="S121" s="681">
        <v>0.4</v>
      </c>
      <c r="T121" s="748">
        <v>1</v>
      </c>
      <c r="U121" s="704">
        <v>0.4</v>
      </c>
    </row>
    <row r="122" spans="1:21" ht="14.4" customHeight="1" x14ac:dyDescent="0.3">
      <c r="A122" s="664">
        <v>5</v>
      </c>
      <c r="B122" s="665" t="s">
        <v>2566</v>
      </c>
      <c r="C122" s="665" t="s">
        <v>2925</v>
      </c>
      <c r="D122" s="746" t="s">
        <v>4078</v>
      </c>
      <c r="E122" s="747" t="s">
        <v>2950</v>
      </c>
      <c r="F122" s="665" t="s">
        <v>2921</v>
      </c>
      <c r="G122" s="665" t="s">
        <v>2984</v>
      </c>
      <c r="H122" s="665" t="s">
        <v>529</v>
      </c>
      <c r="I122" s="665" t="s">
        <v>2985</v>
      </c>
      <c r="J122" s="665" t="s">
        <v>976</v>
      </c>
      <c r="K122" s="665" t="s">
        <v>2986</v>
      </c>
      <c r="L122" s="666">
        <v>26.37</v>
      </c>
      <c r="M122" s="666">
        <v>79.11</v>
      </c>
      <c r="N122" s="665">
        <v>3</v>
      </c>
      <c r="O122" s="748">
        <v>2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</v>
      </c>
      <c r="B123" s="665" t="s">
        <v>2566</v>
      </c>
      <c r="C123" s="665" t="s">
        <v>2925</v>
      </c>
      <c r="D123" s="746" t="s">
        <v>4078</v>
      </c>
      <c r="E123" s="747" t="s">
        <v>2950</v>
      </c>
      <c r="F123" s="665" t="s">
        <v>2921</v>
      </c>
      <c r="G123" s="665" t="s">
        <v>2984</v>
      </c>
      <c r="H123" s="665" t="s">
        <v>529</v>
      </c>
      <c r="I123" s="665" t="s">
        <v>2985</v>
      </c>
      <c r="J123" s="665" t="s">
        <v>976</v>
      </c>
      <c r="K123" s="665" t="s">
        <v>2986</v>
      </c>
      <c r="L123" s="666">
        <v>29.31</v>
      </c>
      <c r="M123" s="666">
        <v>146.54999999999998</v>
      </c>
      <c r="N123" s="665">
        <v>5</v>
      </c>
      <c r="O123" s="748">
        <v>3</v>
      </c>
      <c r="P123" s="666">
        <v>58.62</v>
      </c>
      <c r="Q123" s="681">
        <v>0.4</v>
      </c>
      <c r="R123" s="665">
        <v>2</v>
      </c>
      <c r="S123" s="681">
        <v>0.4</v>
      </c>
      <c r="T123" s="748">
        <v>1</v>
      </c>
      <c r="U123" s="704">
        <v>0.33333333333333331</v>
      </c>
    </row>
    <row r="124" spans="1:21" ht="14.4" customHeight="1" x14ac:dyDescent="0.3">
      <c r="A124" s="664">
        <v>5</v>
      </c>
      <c r="B124" s="665" t="s">
        <v>2566</v>
      </c>
      <c r="C124" s="665" t="s">
        <v>2925</v>
      </c>
      <c r="D124" s="746" t="s">
        <v>4078</v>
      </c>
      <c r="E124" s="747" t="s">
        <v>2950</v>
      </c>
      <c r="F124" s="665" t="s">
        <v>2921</v>
      </c>
      <c r="G124" s="665" t="s">
        <v>2984</v>
      </c>
      <c r="H124" s="665" t="s">
        <v>529</v>
      </c>
      <c r="I124" s="665" t="s">
        <v>975</v>
      </c>
      <c r="J124" s="665" t="s">
        <v>976</v>
      </c>
      <c r="K124" s="665" t="s">
        <v>2987</v>
      </c>
      <c r="L124" s="666">
        <v>52.75</v>
      </c>
      <c r="M124" s="666">
        <v>52.75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</v>
      </c>
      <c r="B125" s="665" t="s">
        <v>2566</v>
      </c>
      <c r="C125" s="665" t="s">
        <v>2925</v>
      </c>
      <c r="D125" s="746" t="s">
        <v>4078</v>
      </c>
      <c r="E125" s="747" t="s">
        <v>2950</v>
      </c>
      <c r="F125" s="665" t="s">
        <v>2921</v>
      </c>
      <c r="G125" s="665" t="s">
        <v>2984</v>
      </c>
      <c r="H125" s="665" t="s">
        <v>529</v>
      </c>
      <c r="I125" s="665" t="s">
        <v>975</v>
      </c>
      <c r="J125" s="665" t="s">
        <v>976</v>
      </c>
      <c r="K125" s="665" t="s">
        <v>2987</v>
      </c>
      <c r="L125" s="666">
        <v>58.63</v>
      </c>
      <c r="M125" s="666">
        <v>58.63</v>
      </c>
      <c r="N125" s="665">
        <v>1</v>
      </c>
      <c r="O125" s="748">
        <v>0.5</v>
      </c>
      <c r="P125" s="666">
        <v>58.63</v>
      </c>
      <c r="Q125" s="681">
        <v>1</v>
      </c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5</v>
      </c>
      <c r="B126" s="665" t="s">
        <v>2566</v>
      </c>
      <c r="C126" s="665" t="s">
        <v>2925</v>
      </c>
      <c r="D126" s="746" t="s">
        <v>4078</v>
      </c>
      <c r="E126" s="747" t="s">
        <v>2950</v>
      </c>
      <c r="F126" s="665" t="s">
        <v>2921</v>
      </c>
      <c r="G126" s="665" t="s">
        <v>2984</v>
      </c>
      <c r="H126" s="665" t="s">
        <v>529</v>
      </c>
      <c r="I126" s="665" t="s">
        <v>3052</v>
      </c>
      <c r="J126" s="665" t="s">
        <v>2990</v>
      </c>
      <c r="K126" s="665" t="s">
        <v>3053</v>
      </c>
      <c r="L126" s="666">
        <v>0</v>
      </c>
      <c r="M126" s="666">
        <v>0</v>
      </c>
      <c r="N126" s="665">
        <v>1</v>
      </c>
      <c r="O126" s="748">
        <v>0.5</v>
      </c>
      <c r="P126" s="666"/>
      <c r="Q126" s="681"/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</v>
      </c>
      <c r="B127" s="665" t="s">
        <v>2566</v>
      </c>
      <c r="C127" s="665" t="s">
        <v>2925</v>
      </c>
      <c r="D127" s="746" t="s">
        <v>4078</v>
      </c>
      <c r="E127" s="747" t="s">
        <v>2950</v>
      </c>
      <c r="F127" s="665" t="s">
        <v>2921</v>
      </c>
      <c r="G127" s="665" t="s">
        <v>2984</v>
      </c>
      <c r="H127" s="665" t="s">
        <v>529</v>
      </c>
      <c r="I127" s="665" t="s">
        <v>2989</v>
      </c>
      <c r="J127" s="665" t="s">
        <v>2990</v>
      </c>
      <c r="K127" s="665" t="s">
        <v>2991</v>
      </c>
      <c r="L127" s="666">
        <v>0</v>
      </c>
      <c r="M127" s="666">
        <v>0</v>
      </c>
      <c r="N127" s="665">
        <v>11</v>
      </c>
      <c r="O127" s="748">
        <v>5.5</v>
      </c>
      <c r="P127" s="666">
        <v>0</v>
      </c>
      <c r="Q127" s="681"/>
      <c r="R127" s="665">
        <v>2</v>
      </c>
      <c r="S127" s="681">
        <v>0.18181818181818182</v>
      </c>
      <c r="T127" s="748">
        <v>1</v>
      </c>
      <c r="U127" s="704">
        <v>0.18181818181818182</v>
      </c>
    </row>
    <row r="128" spans="1:21" ht="14.4" customHeight="1" x14ac:dyDescent="0.3">
      <c r="A128" s="664">
        <v>5</v>
      </c>
      <c r="B128" s="665" t="s">
        <v>2566</v>
      </c>
      <c r="C128" s="665" t="s">
        <v>2925</v>
      </c>
      <c r="D128" s="746" t="s">
        <v>4078</v>
      </c>
      <c r="E128" s="747" t="s">
        <v>2950</v>
      </c>
      <c r="F128" s="665" t="s">
        <v>2921</v>
      </c>
      <c r="G128" s="665" t="s">
        <v>2984</v>
      </c>
      <c r="H128" s="665" t="s">
        <v>529</v>
      </c>
      <c r="I128" s="665" t="s">
        <v>3001</v>
      </c>
      <c r="J128" s="665" t="s">
        <v>2993</v>
      </c>
      <c r="K128" s="665" t="s">
        <v>3002</v>
      </c>
      <c r="L128" s="666">
        <v>0</v>
      </c>
      <c r="M128" s="666">
        <v>0</v>
      </c>
      <c r="N128" s="665">
        <v>1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</v>
      </c>
      <c r="B129" s="665" t="s">
        <v>2566</v>
      </c>
      <c r="C129" s="665" t="s">
        <v>2925</v>
      </c>
      <c r="D129" s="746" t="s">
        <v>4078</v>
      </c>
      <c r="E129" s="747" t="s">
        <v>2950</v>
      </c>
      <c r="F129" s="665" t="s">
        <v>2921</v>
      </c>
      <c r="G129" s="665" t="s">
        <v>3087</v>
      </c>
      <c r="H129" s="665" t="s">
        <v>529</v>
      </c>
      <c r="I129" s="665" t="s">
        <v>771</v>
      </c>
      <c r="J129" s="665" t="s">
        <v>3088</v>
      </c>
      <c r="K129" s="665" t="s">
        <v>3089</v>
      </c>
      <c r="L129" s="666">
        <v>0</v>
      </c>
      <c r="M129" s="666">
        <v>0</v>
      </c>
      <c r="N129" s="665">
        <v>1</v>
      </c>
      <c r="O129" s="748">
        <v>1</v>
      </c>
      <c r="P129" s="666">
        <v>0</v>
      </c>
      <c r="Q129" s="681"/>
      <c r="R129" s="665">
        <v>1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5</v>
      </c>
      <c r="B130" s="665" t="s">
        <v>2566</v>
      </c>
      <c r="C130" s="665" t="s">
        <v>2925</v>
      </c>
      <c r="D130" s="746" t="s">
        <v>4078</v>
      </c>
      <c r="E130" s="747" t="s">
        <v>2950</v>
      </c>
      <c r="F130" s="665" t="s">
        <v>2921</v>
      </c>
      <c r="G130" s="665" t="s">
        <v>3023</v>
      </c>
      <c r="H130" s="665" t="s">
        <v>529</v>
      </c>
      <c r="I130" s="665" t="s">
        <v>894</v>
      </c>
      <c r="J130" s="665" t="s">
        <v>895</v>
      </c>
      <c r="K130" s="665" t="s">
        <v>3024</v>
      </c>
      <c r="L130" s="666">
        <v>657.67</v>
      </c>
      <c r="M130" s="666">
        <v>4603.6899999999996</v>
      </c>
      <c r="N130" s="665">
        <v>7</v>
      </c>
      <c r="O130" s="748">
        <v>4</v>
      </c>
      <c r="P130" s="666">
        <v>2630.68</v>
      </c>
      <c r="Q130" s="681">
        <v>0.5714285714285714</v>
      </c>
      <c r="R130" s="665">
        <v>4</v>
      </c>
      <c r="S130" s="681">
        <v>0.5714285714285714</v>
      </c>
      <c r="T130" s="748">
        <v>2.5</v>
      </c>
      <c r="U130" s="704">
        <v>0.625</v>
      </c>
    </row>
    <row r="131" spans="1:21" ht="14.4" customHeight="1" x14ac:dyDescent="0.3">
      <c r="A131" s="664">
        <v>5</v>
      </c>
      <c r="B131" s="665" t="s">
        <v>2566</v>
      </c>
      <c r="C131" s="665" t="s">
        <v>2925</v>
      </c>
      <c r="D131" s="746" t="s">
        <v>4078</v>
      </c>
      <c r="E131" s="747" t="s">
        <v>2953</v>
      </c>
      <c r="F131" s="665" t="s">
        <v>2921</v>
      </c>
      <c r="G131" s="665" t="s">
        <v>2962</v>
      </c>
      <c r="H131" s="665" t="s">
        <v>1433</v>
      </c>
      <c r="I131" s="665" t="s">
        <v>1498</v>
      </c>
      <c r="J131" s="665" t="s">
        <v>2738</v>
      </c>
      <c r="K131" s="665" t="s">
        <v>2739</v>
      </c>
      <c r="L131" s="666">
        <v>117.73</v>
      </c>
      <c r="M131" s="666">
        <v>470.92</v>
      </c>
      <c r="N131" s="665">
        <v>4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</v>
      </c>
      <c r="B132" s="665" t="s">
        <v>2566</v>
      </c>
      <c r="C132" s="665" t="s">
        <v>2925</v>
      </c>
      <c r="D132" s="746" t="s">
        <v>4078</v>
      </c>
      <c r="E132" s="747" t="s">
        <v>2953</v>
      </c>
      <c r="F132" s="665" t="s">
        <v>2921</v>
      </c>
      <c r="G132" s="665" t="s">
        <v>2969</v>
      </c>
      <c r="H132" s="665" t="s">
        <v>529</v>
      </c>
      <c r="I132" s="665" t="s">
        <v>1668</v>
      </c>
      <c r="J132" s="665" t="s">
        <v>2971</v>
      </c>
      <c r="K132" s="665" t="s">
        <v>2972</v>
      </c>
      <c r="L132" s="666">
        <v>85.27</v>
      </c>
      <c r="M132" s="666">
        <v>682.16</v>
      </c>
      <c r="N132" s="665">
        <v>8</v>
      </c>
      <c r="O132" s="748">
        <v>6.5</v>
      </c>
      <c r="P132" s="666">
        <v>255.81</v>
      </c>
      <c r="Q132" s="681">
        <v>0.375</v>
      </c>
      <c r="R132" s="665">
        <v>3</v>
      </c>
      <c r="S132" s="681">
        <v>0.375</v>
      </c>
      <c r="T132" s="748">
        <v>2.5</v>
      </c>
      <c r="U132" s="704">
        <v>0.38461538461538464</v>
      </c>
    </row>
    <row r="133" spans="1:21" ht="14.4" customHeight="1" x14ac:dyDescent="0.3">
      <c r="A133" s="664">
        <v>5</v>
      </c>
      <c r="B133" s="665" t="s">
        <v>2566</v>
      </c>
      <c r="C133" s="665" t="s">
        <v>2925</v>
      </c>
      <c r="D133" s="746" t="s">
        <v>4078</v>
      </c>
      <c r="E133" s="747" t="s">
        <v>2953</v>
      </c>
      <c r="F133" s="665" t="s">
        <v>2921</v>
      </c>
      <c r="G133" s="665" t="s">
        <v>2969</v>
      </c>
      <c r="H133" s="665" t="s">
        <v>529</v>
      </c>
      <c r="I133" s="665" t="s">
        <v>1652</v>
      </c>
      <c r="J133" s="665" t="s">
        <v>2971</v>
      </c>
      <c r="K133" s="665" t="s">
        <v>2770</v>
      </c>
      <c r="L133" s="666">
        <v>170.52</v>
      </c>
      <c r="M133" s="666">
        <v>1193.6400000000001</v>
      </c>
      <c r="N133" s="665">
        <v>7</v>
      </c>
      <c r="O133" s="748">
        <v>6</v>
      </c>
      <c r="P133" s="666">
        <v>341.04</v>
      </c>
      <c r="Q133" s="681">
        <v>0.2857142857142857</v>
      </c>
      <c r="R133" s="665">
        <v>2</v>
      </c>
      <c r="S133" s="681">
        <v>0.2857142857142857</v>
      </c>
      <c r="T133" s="748">
        <v>1.5</v>
      </c>
      <c r="U133" s="704">
        <v>0.25</v>
      </c>
    </row>
    <row r="134" spans="1:21" ht="14.4" customHeight="1" x14ac:dyDescent="0.3">
      <c r="A134" s="664">
        <v>5</v>
      </c>
      <c r="B134" s="665" t="s">
        <v>2566</v>
      </c>
      <c r="C134" s="665" t="s">
        <v>2925</v>
      </c>
      <c r="D134" s="746" t="s">
        <v>4078</v>
      </c>
      <c r="E134" s="747" t="s">
        <v>2953</v>
      </c>
      <c r="F134" s="665" t="s">
        <v>2921</v>
      </c>
      <c r="G134" s="665" t="s">
        <v>2969</v>
      </c>
      <c r="H134" s="665" t="s">
        <v>529</v>
      </c>
      <c r="I134" s="665" t="s">
        <v>3086</v>
      </c>
      <c r="J134" s="665" t="s">
        <v>2971</v>
      </c>
      <c r="K134" s="665" t="s">
        <v>2770</v>
      </c>
      <c r="L134" s="666">
        <v>0</v>
      </c>
      <c r="M134" s="666">
        <v>0</v>
      </c>
      <c r="N134" s="665">
        <v>1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</v>
      </c>
      <c r="B135" s="665" t="s">
        <v>2566</v>
      </c>
      <c r="C135" s="665" t="s">
        <v>2925</v>
      </c>
      <c r="D135" s="746" t="s">
        <v>4078</v>
      </c>
      <c r="E135" s="747" t="s">
        <v>2953</v>
      </c>
      <c r="F135" s="665" t="s">
        <v>2921</v>
      </c>
      <c r="G135" s="665" t="s">
        <v>3090</v>
      </c>
      <c r="H135" s="665" t="s">
        <v>529</v>
      </c>
      <c r="I135" s="665" t="s">
        <v>3091</v>
      </c>
      <c r="J135" s="665" t="s">
        <v>3092</v>
      </c>
      <c r="K135" s="665" t="s">
        <v>3093</v>
      </c>
      <c r="L135" s="666">
        <v>78.33</v>
      </c>
      <c r="M135" s="666">
        <v>78.33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</v>
      </c>
      <c r="B136" s="665" t="s">
        <v>2566</v>
      </c>
      <c r="C136" s="665" t="s">
        <v>2925</v>
      </c>
      <c r="D136" s="746" t="s">
        <v>4078</v>
      </c>
      <c r="E136" s="747" t="s">
        <v>2953</v>
      </c>
      <c r="F136" s="665" t="s">
        <v>2921</v>
      </c>
      <c r="G136" s="665" t="s">
        <v>2973</v>
      </c>
      <c r="H136" s="665" t="s">
        <v>529</v>
      </c>
      <c r="I136" s="665" t="s">
        <v>695</v>
      </c>
      <c r="J136" s="665" t="s">
        <v>696</v>
      </c>
      <c r="K136" s="665" t="s">
        <v>2974</v>
      </c>
      <c r="L136" s="666">
        <v>91.11</v>
      </c>
      <c r="M136" s="666">
        <v>1457.76</v>
      </c>
      <c r="N136" s="665">
        <v>16</v>
      </c>
      <c r="O136" s="748">
        <v>14.5</v>
      </c>
      <c r="P136" s="666">
        <v>546.66</v>
      </c>
      <c r="Q136" s="681">
        <v>0.375</v>
      </c>
      <c r="R136" s="665">
        <v>6</v>
      </c>
      <c r="S136" s="681">
        <v>0.375</v>
      </c>
      <c r="T136" s="748">
        <v>5.5</v>
      </c>
      <c r="U136" s="704">
        <v>0.37931034482758619</v>
      </c>
    </row>
    <row r="137" spans="1:21" ht="14.4" customHeight="1" x14ac:dyDescent="0.3">
      <c r="A137" s="664">
        <v>5</v>
      </c>
      <c r="B137" s="665" t="s">
        <v>2566</v>
      </c>
      <c r="C137" s="665" t="s">
        <v>2925</v>
      </c>
      <c r="D137" s="746" t="s">
        <v>4078</v>
      </c>
      <c r="E137" s="747" t="s">
        <v>2953</v>
      </c>
      <c r="F137" s="665" t="s">
        <v>2921</v>
      </c>
      <c r="G137" s="665" t="s">
        <v>3094</v>
      </c>
      <c r="H137" s="665" t="s">
        <v>529</v>
      </c>
      <c r="I137" s="665" t="s">
        <v>917</v>
      </c>
      <c r="J137" s="665" t="s">
        <v>918</v>
      </c>
      <c r="K137" s="665" t="s">
        <v>3095</v>
      </c>
      <c r="L137" s="666">
        <v>63.7</v>
      </c>
      <c r="M137" s="666">
        <v>63.7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</v>
      </c>
      <c r="B138" s="665" t="s">
        <v>2566</v>
      </c>
      <c r="C138" s="665" t="s">
        <v>2925</v>
      </c>
      <c r="D138" s="746" t="s">
        <v>4078</v>
      </c>
      <c r="E138" s="747" t="s">
        <v>2953</v>
      </c>
      <c r="F138" s="665" t="s">
        <v>2921</v>
      </c>
      <c r="G138" s="665" t="s">
        <v>3063</v>
      </c>
      <c r="H138" s="665" t="s">
        <v>529</v>
      </c>
      <c r="I138" s="665" t="s">
        <v>3096</v>
      </c>
      <c r="J138" s="665" t="s">
        <v>3097</v>
      </c>
      <c r="K138" s="665" t="s">
        <v>3098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5</v>
      </c>
      <c r="B139" s="665" t="s">
        <v>2566</v>
      </c>
      <c r="C139" s="665" t="s">
        <v>2925</v>
      </c>
      <c r="D139" s="746" t="s">
        <v>4078</v>
      </c>
      <c r="E139" s="747" t="s">
        <v>2953</v>
      </c>
      <c r="F139" s="665" t="s">
        <v>2921</v>
      </c>
      <c r="G139" s="665" t="s">
        <v>2983</v>
      </c>
      <c r="H139" s="665" t="s">
        <v>1433</v>
      </c>
      <c r="I139" s="665" t="s">
        <v>1588</v>
      </c>
      <c r="J139" s="665" t="s">
        <v>2692</v>
      </c>
      <c r="K139" s="665" t="s">
        <v>2693</v>
      </c>
      <c r="L139" s="666">
        <v>93.43</v>
      </c>
      <c r="M139" s="666">
        <v>2802.9000000000005</v>
      </c>
      <c r="N139" s="665">
        <v>30</v>
      </c>
      <c r="O139" s="748">
        <v>21</v>
      </c>
      <c r="P139" s="666">
        <v>934.30000000000018</v>
      </c>
      <c r="Q139" s="681">
        <v>0.33333333333333331</v>
      </c>
      <c r="R139" s="665">
        <v>10</v>
      </c>
      <c r="S139" s="681">
        <v>0.33333333333333331</v>
      </c>
      <c r="T139" s="748">
        <v>7.5</v>
      </c>
      <c r="U139" s="704">
        <v>0.35714285714285715</v>
      </c>
    </row>
    <row r="140" spans="1:21" ht="14.4" customHeight="1" x14ac:dyDescent="0.3">
      <c r="A140" s="664">
        <v>5</v>
      </c>
      <c r="B140" s="665" t="s">
        <v>2566</v>
      </c>
      <c r="C140" s="665" t="s">
        <v>2925</v>
      </c>
      <c r="D140" s="746" t="s">
        <v>4078</v>
      </c>
      <c r="E140" s="747" t="s">
        <v>2953</v>
      </c>
      <c r="F140" s="665" t="s">
        <v>2921</v>
      </c>
      <c r="G140" s="665" t="s">
        <v>2983</v>
      </c>
      <c r="H140" s="665" t="s">
        <v>1433</v>
      </c>
      <c r="I140" s="665" t="s">
        <v>1594</v>
      </c>
      <c r="J140" s="665" t="s">
        <v>2692</v>
      </c>
      <c r="K140" s="665" t="s">
        <v>2694</v>
      </c>
      <c r="L140" s="666">
        <v>186.87</v>
      </c>
      <c r="M140" s="666">
        <v>2055.5699999999997</v>
      </c>
      <c r="N140" s="665">
        <v>11</v>
      </c>
      <c r="O140" s="748">
        <v>7</v>
      </c>
      <c r="P140" s="666">
        <v>373.74</v>
      </c>
      <c r="Q140" s="681">
        <v>0.18181818181818185</v>
      </c>
      <c r="R140" s="665">
        <v>2</v>
      </c>
      <c r="S140" s="681">
        <v>0.18181818181818182</v>
      </c>
      <c r="T140" s="748">
        <v>1.5</v>
      </c>
      <c r="U140" s="704">
        <v>0.21428571428571427</v>
      </c>
    </row>
    <row r="141" spans="1:21" ht="14.4" customHeight="1" x14ac:dyDescent="0.3">
      <c r="A141" s="664">
        <v>5</v>
      </c>
      <c r="B141" s="665" t="s">
        <v>2566</v>
      </c>
      <c r="C141" s="665" t="s">
        <v>2925</v>
      </c>
      <c r="D141" s="746" t="s">
        <v>4078</v>
      </c>
      <c r="E141" s="747" t="s">
        <v>2953</v>
      </c>
      <c r="F141" s="665" t="s">
        <v>2921</v>
      </c>
      <c r="G141" s="665" t="s">
        <v>2984</v>
      </c>
      <c r="H141" s="665" t="s">
        <v>529</v>
      </c>
      <c r="I141" s="665" t="s">
        <v>2985</v>
      </c>
      <c r="J141" s="665" t="s">
        <v>976</v>
      </c>
      <c r="K141" s="665" t="s">
        <v>2986</v>
      </c>
      <c r="L141" s="666">
        <v>26.37</v>
      </c>
      <c r="M141" s="666">
        <v>369.18</v>
      </c>
      <c r="N141" s="665">
        <v>14</v>
      </c>
      <c r="O141" s="748">
        <v>9</v>
      </c>
      <c r="P141" s="666">
        <v>131.85</v>
      </c>
      <c r="Q141" s="681">
        <v>0.3571428571428571</v>
      </c>
      <c r="R141" s="665">
        <v>5</v>
      </c>
      <c r="S141" s="681">
        <v>0.35714285714285715</v>
      </c>
      <c r="T141" s="748">
        <v>3</v>
      </c>
      <c r="U141" s="704">
        <v>0.33333333333333331</v>
      </c>
    </row>
    <row r="142" spans="1:21" ht="14.4" customHeight="1" x14ac:dyDescent="0.3">
      <c r="A142" s="664">
        <v>5</v>
      </c>
      <c r="B142" s="665" t="s">
        <v>2566</v>
      </c>
      <c r="C142" s="665" t="s">
        <v>2925</v>
      </c>
      <c r="D142" s="746" t="s">
        <v>4078</v>
      </c>
      <c r="E142" s="747" t="s">
        <v>2953</v>
      </c>
      <c r="F142" s="665" t="s">
        <v>2921</v>
      </c>
      <c r="G142" s="665" t="s">
        <v>2984</v>
      </c>
      <c r="H142" s="665" t="s">
        <v>529</v>
      </c>
      <c r="I142" s="665" t="s">
        <v>2985</v>
      </c>
      <c r="J142" s="665" t="s">
        <v>976</v>
      </c>
      <c r="K142" s="665" t="s">
        <v>2986</v>
      </c>
      <c r="L142" s="666">
        <v>29.31</v>
      </c>
      <c r="M142" s="666">
        <v>117.24</v>
      </c>
      <c r="N142" s="665">
        <v>4</v>
      </c>
      <c r="O142" s="748">
        <v>2.5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5</v>
      </c>
      <c r="B143" s="665" t="s">
        <v>2566</v>
      </c>
      <c r="C143" s="665" t="s">
        <v>2925</v>
      </c>
      <c r="D143" s="746" t="s">
        <v>4078</v>
      </c>
      <c r="E143" s="747" t="s">
        <v>2953</v>
      </c>
      <c r="F143" s="665" t="s">
        <v>2921</v>
      </c>
      <c r="G143" s="665" t="s">
        <v>2984</v>
      </c>
      <c r="H143" s="665" t="s">
        <v>529</v>
      </c>
      <c r="I143" s="665" t="s">
        <v>3052</v>
      </c>
      <c r="J143" s="665" t="s">
        <v>2990</v>
      </c>
      <c r="K143" s="665" t="s">
        <v>3053</v>
      </c>
      <c r="L143" s="666">
        <v>0</v>
      </c>
      <c r="M143" s="666">
        <v>0</v>
      </c>
      <c r="N143" s="665">
        <v>15</v>
      </c>
      <c r="O143" s="748">
        <v>10.5</v>
      </c>
      <c r="P143" s="666">
        <v>0</v>
      </c>
      <c r="Q143" s="681"/>
      <c r="R143" s="665">
        <v>3</v>
      </c>
      <c r="S143" s="681">
        <v>0.2</v>
      </c>
      <c r="T143" s="748">
        <v>2</v>
      </c>
      <c r="U143" s="704">
        <v>0.19047619047619047</v>
      </c>
    </row>
    <row r="144" spans="1:21" ht="14.4" customHeight="1" x14ac:dyDescent="0.3">
      <c r="A144" s="664">
        <v>5</v>
      </c>
      <c r="B144" s="665" t="s">
        <v>2566</v>
      </c>
      <c r="C144" s="665" t="s">
        <v>2925</v>
      </c>
      <c r="D144" s="746" t="s">
        <v>4078</v>
      </c>
      <c r="E144" s="747" t="s">
        <v>2953</v>
      </c>
      <c r="F144" s="665" t="s">
        <v>2921</v>
      </c>
      <c r="G144" s="665" t="s">
        <v>2984</v>
      </c>
      <c r="H144" s="665" t="s">
        <v>529</v>
      </c>
      <c r="I144" s="665" t="s">
        <v>2997</v>
      </c>
      <c r="J144" s="665" t="s">
        <v>2993</v>
      </c>
      <c r="K144" s="665" t="s">
        <v>2998</v>
      </c>
      <c r="L144" s="666">
        <v>0</v>
      </c>
      <c r="M144" s="666">
        <v>0</v>
      </c>
      <c r="N144" s="665">
        <v>1</v>
      </c>
      <c r="O144" s="748">
        <v>0.5</v>
      </c>
      <c r="P144" s="666"/>
      <c r="Q144" s="681"/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5</v>
      </c>
      <c r="B145" s="665" t="s">
        <v>2566</v>
      </c>
      <c r="C145" s="665" t="s">
        <v>2925</v>
      </c>
      <c r="D145" s="746" t="s">
        <v>4078</v>
      </c>
      <c r="E145" s="747" t="s">
        <v>2953</v>
      </c>
      <c r="F145" s="665" t="s">
        <v>2921</v>
      </c>
      <c r="G145" s="665" t="s">
        <v>3099</v>
      </c>
      <c r="H145" s="665" t="s">
        <v>529</v>
      </c>
      <c r="I145" s="665" t="s">
        <v>3100</v>
      </c>
      <c r="J145" s="665" t="s">
        <v>3101</v>
      </c>
      <c r="K145" s="665" t="s">
        <v>3102</v>
      </c>
      <c r="L145" s="666">
        <v>0</v>
      </c>
      <c r="M145" s="666">
        <v>0</v>
      </c>
      <c r="N145" s="665">
        <v>1</v>
      </c>
      <c r="O145" s="748">
        <v>1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5</v>
      </c>
      <c r="B146" s="665" t="s">
        <v>2566</v>
      </c>
      <c r="C146" s="665" t="s">
        <v>2925</v>
      </c>
      <c r="D146" s="746" t="s">
        <v>4078</v>
      </c>
      <c r="E146" s="747" t="s">
        <v>2953</v>
      </c>
      <c r="F146" s="665" t="s">
        <v>2921</v>
      </c>
      <c r="G146" s="665" t="s">
        <v>3076</v>
      </c>
      <c r="H146" s="665" t="s">
        <v>529</v>
      </c>
      <c r="I146" s="665" t="s">
        <v>3103</v>
      </c>
      <c r="J146" s="665" t="s">
        <v>712</v>
      </c>
      <c r="K146" s="665" t="s">
        <v>3104</v>
      </c>
      <c r="L146" s="666">
        <v>0</v>
      </c>
      <c r="M146" s="666">
        <v>0</v>
      </c>
      <c r="N146" s="665">
        <v>2</v>
      </c>
      <c r="O146" s="748">
        <v>1.5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</v>
      </c>
      <c r="B147" s="665" t="s">
        <v>2566</v>
      </c>
      <c r="C147" s="665" t="s">
        <v>2925</v>
      </c>
      <c r="D147" s="746" t="s">
        <v>4078</v>
      </c>
      <c r="E147" s="747" t="s">
        <v>2953</v>
      </c>
      <c r="F147" s="665" t="s">
        <v>2921</v>
      </c>
      <c r="G147" s="665" t="s">
        <v>3003</v>
      </c>
      <c r="H147" s="665" t="s">
        <v>1433</v>
      </c>
      <c r="I147" s="665" t="s">
        <v>1564</v>
      </c>
      <c r="J147" s="665" t="s">
        <v>1460</v>
      </c>
      <c r="K147" s="665" t="s">
        <v>2686</v>
      </c>
      <c r="L147" s="666">
        <v>407.55</v>
      </c>
      <c r="M147" s="666">
        <v>1222.6500000000001</v>
      </c>
      <c r="N147" s="665">
        <v>3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</v>
      </c>
      <c r="B148" s="665" t="s">
        <v>2566</v>
      </c>
      <c r="C148" s="665" t="s">
        <v>2925</v>
      </c>
      <c r="D148" s="746" t="s">
        <v>4078</v>
      </c>
      <c r="E148" s="747" t="s">
        <v>2953</v>
      </c>
      <c r="F148" s="665" t="s">
        <v>2921</v>
      </c>
      <c r="G148" s="665" t="s">
        <v>3003</v>
      </c>
      <c r="H148" s="665" t="s">
        <v>1433</v>
      </c>
      <c r="I148" s="665" t="s">
        <v>3044</v>
      </c>
      <c r="J148" s="665" t="s">
        <v>1460</v>
      </c>
      <c r="K148" s="665" t="s">
        <v>2688</v>
      </c>
      <c r="L148" s="666">
        <v>490.89</v>
      </c>
      <c r="M148" s="666">
        <v>981.78</v>
      </c>
      <c r="N148" s="665">
        <v>2</v>
      </c>
      <c r="O148" s="748">
        <v>1.5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</v>
      </c>
      <c r="B149" s="665" t="s">
        <v>2566</v>
      </c>
      <c r="C149" s="665" t="s">
        <v>2925</v>
      </c>
      <c r="D149" s="746" t="s">
        <v>4078</v>
      </c>
      <c r="E149" s="747" t="s">
        <v>2953</v>
      </c>
      <c r="F149" s="665" t="s">
        <v>2921</v>
      </c>
      <c r="G149" s="665" t="s">
        <v>3003</v>
      </c>
      <c r="H149" s="665" t="s">
        <v>1433</v>
      </c>
      <c r="I149" s="665" t="s">
        <v>3006</v>
      </c>
      <c r="J149" s="665" t="s">
        <v>1460</v>
      </c>
      <c r="K149" s="665" t="s">
        <v>2687</v>
      </c>
      <c r="L149" s="666">
        <v>815.1</v>
      </c>
      <c r="M149" s="666">
        <v>5705.7000000000007</v>
      </c>
      <c r="N149" s="665">
        <v>7</v>
      </c>
      <c r="O149" s="748">
        <v>6</v>
      </c>
      <c r="P149" s="666">
        <v>2445.3000000000002</v>
      </c>
      <c r="Q149" s="681">
        <v>0.42857142857142855</v>
      </c>
      <c r="R149" s="665">
        <v>3</v>
      </c>
      <c r="S149" s="681">
        <v>0.42857142857142855</v>
      </c>
      <c r="T149" s="748">
        <v>2.5</v>
      </c>
      <c r="U149" s="704">
        <v>0.41666666666666669</v>
      </c>
    </row>
    <row r="150" spans="1:21" ht="14.4" customHeight="1" x14ac:dyDescent="0.3">
      <c r="A150" s="664">
        <v>5</v>
      </c>
      <c r="B150" s="665" t="s">
        <v>2566</v>
      </c>
      <c r="C150" s="665" t="s">
        <v>2925</v>
      </c>
      <c r="D150" s="746" t="s">
        <v>4078</v>
      </c>
      <c r="E150" s="747" t="s">
        <v>2953</v>
      </c>
      <c r="F150" s="665" t="s">
        <v>2921</v>
      </c>
      <c r="G150" s="665" t="s">
        <v>3003</v>
      </c>
      <c r="H150" s="665" t="s">
        <v>1433</v>
      </c>
      <c r="I150" s="665" t="s">
        <v>1459</v>
      </c>
      <c r="J150" s="665" t="s">
        <v>1460</v>
      </c>
      <c r="K150" s="665" t="s">
        <v>2689</v>
      </c>
      <c r="L150" s="666">
        <v>923.74</v>
      </c>
      <c r="M150" s="666">
        <v>5542.4400000000005</v>
      </c>
      <c r="N150" s="665">
        <v>6</v>
      </c>
      <c r="O150" s="748">
        <v>3.5</v>
      </c>
      <c r="P150" s="666">
        <v>4618.7000000000007</v>
      </c>
      <c r="Q150" s="681">
        <v>0.83333333333333337</v>
      </c>
      <c r="R150" s="665">
        <v>5</v>
      </c>
      <c r="S150" s="681">
        <v>0.83333333333333337</v>
      </c>
      <c r="T150" s="748">
        <v>3</v>
      </c>
      <c r="U150" s="704">
        <v>0.8571428571428571</v>
      </c>
    </row>
    <row r="151" spans="1:21" ht="14.4" customHeight="1" x14ac:dyDescent="0.3">
      <c r="A151" s="664">
        <v>5</v>
      </c>
      <c r="B151" s="665" t="s">
        <v>2566</v>
      </c>
      <c r="C151" s="665" t="s">
        <v>2925</v>
      </c>
      <c r="D151" s="746" t="s">
        <v>4078</v>
      </c>
      <c r="E151" s="747" t="s">
        <v>2953</v>
      </c>
      <c r="F151" s="665" t="s">
        <v>2921</v>
      </c>
      <c r="G151" s="665" t="s">
        <v>3003</v>
      </c>
      <c r="H151" s="665" t="s">
        <v>1433</v>
      </c>
      <c r="I151" s="665" t="s">
        <v>3045</v>
      </c>
      <c r="J151" s="665" t="s">
        <v>1485</v>
      </c>
      <c r="K151" s="665" t="s">
        <v>3046</v>
      </c>
      <c r="L151" s="666">
        <v>1385.62</v>
      </c>
      <c r="M151" s="666">
        <v>1385.62</v>
      </c>
      <c r="N151" s="665">
        <v>1</v>
      </c>
      <c r="O151" s="748">
        <v>0.5</v>
      </c>
      <c r="P151" s="666">
        <v>1385.62</v>
      </c>
      <c r="Q151" s="681">
        <v>1</v>
      </c>
      <c r="R151" s="665">
        <v>1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5</v>
      </c>
      <c r="B152" s="665" t="s">
        <v>2566</v>
      </c>
      <c r="C152" s="665" t="s">
        <v>2925</v>
      </c>
      <c r="D152" s="746" t="s">
        <v>4078</v>
      </c>
      <c r="E152" s="747" t="s">
        <v>2953</v>
      </c>
      <c r="F152" s="665" t="s">
        <v>2921</v>
      </c>
      <c r="G152" s="665" t="s">
        <v>3003</v>
      </c>
      <c r="H152" s="665" t="s">
        <v>1433</v>
      </c>
      <c r="I152" s="665" t="s">
        <v>1484</v>
      </c>
      <c r="J152" s="665" t="s">
        <v>1485</v>
      </c>
      <c r="K152" s="665" t="s">
        <v>3081</v>
      </c>
      <c r="L152" s="666">
        <v>1847.49</v>
      </c>
      <c r="M152" s="666">
        <v>1847.49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5</v>
      </c>
      <c r="B153" s="665" t="s">
        <v>2566</v>
      </c>
      <c r="C153" s="665" t="s">
        <v>2925</v>
      </c>
      <c r="D153" s="746" t="s">
        <v>4078</v>
      </c>
      <c r="E153" s="747" t="s">
        <v>2953</v>
      </c>
      <c r="F153" s="665" t="s">
        <v>2921</v>
      </c>
      <c r="G153" s="665" t="s">
        <v>3011</v>
      </c>
      <c r="H153" s="665" t="s">
        <v>529</v>
      </c>
      <c r="I153" s="665" t="s">
        <v>822</v>
      </c>
      <c r="J153" s="665" t="s">
        <v>823</v>
      </c>
      <c r="K153" s="665" t="s">
        <v>3013</v>
      </c>
      <c r="L153" s="666">
        <v>155.24</v>
      </c>
      <c r="M153" s="666">
        <v>1397.16</v>
      </c>
      <c r="N153" s="665">
        <v>9</v>
      </c>
      <c r="O153" s="748">
        <v>2.5</v>
      </c>
      <c r="P153" s="666">
        <v>931.44</v>
      </c>
      <c r="Q153" s="681">
        <v>0.66666666666666663</v>
      </c>
      <c r="R153" s="665">
        <v>6</v>
      </c>
      <c r="S153" s="681">
        <v>0.66666666666666663</v>
      </c>
      <c r="T153" s="748">
        <v>1.5</v>
      </c>
      <c r="U153" s="704">
        <v>0.6</v>
      </c>
    </row>
    <row r="154" spans="1:21" ht="14.4" customHeight="1" x14ac:dyDescent="0.3">
      <c r="A154" s="664">
        <v>5</v>
      </c>
      <c r="B154" s="665" t="s">
        <v>2566</v>
      </c>
      <c r="C154" s="665" t="s">
        <v>2925</v>
      </c>
      <c r="D154" s="746" t="s">
        <v>4078</v>
      </c>
      <c r="E154" s="747" t="s">
        <v>2953</v>
      </c>
      <c r="F154" s="665" t="s">
        <v>2921</v>
      </c>
      <c r="G154" s="665" t="s">
        <v>3105</v>
      </c>
      <c r="H154" s="665" t="s">
        <v>529</v>
      </c>
      <c r="I154" s="665" t="s">
        <v>1304</v>
      </c>
      <c r="J154" s="665" t="s">
        <v>578</v>
      </c>
      <c r="K154" s="665" t="s">
        <v>3106</v>
      </c>
      <c r="L154" s="666">
        <v>36.54</v>
      </c>
      <c r="M154" s="666">
        <v>73.08</v>
      </c>
      <c r="N154" s="665">
        <v>2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</v>
      </c>
      <c r="B155" s="665" t="s">
        <v>2566</v>
      </c>
      <c r="C155" s="665" t="s">
        <v>2925</v>
      </c>
      <c r="D155" s="746" t="s">
        <v>4078</v>
      </c>
      <c r="E155" s="747" t="s">
        <v>2953</v>
      </c>
      <c r="F155" s="665" t="s">
        <v>2921</v>
      </c>
      <c r="G155" s="665" t="s">
        <v>3020</v>
      </c>
      <c r="H155" s="665" t="s">
        <v>529</v>
      </c>
      <c r="I155" s="665" t="s">
        <v>597</v>
      </c>
      <c r="J155" s="665" t="s">
        <v>3021</v>
      </c>
      <c r="K155" s="665" t="s">
        <v>3022</v>
      </c>
      <c r="L155" s="666">
        <v>24.78</v>
      </c>
      <c r="M155" s="666">
        <v>74.34</v>
      </c>
      <c r="N155" s="665">
        <v>3</v>
      </c>
      <c r="O155" s="748">
        <v>1.5</v>
      </c>
      <c r="P155" s="666">
        <v>74.34</v>
      </c>
      <c r="Q155" s="681">
        <v>1</v>
      </c>
      <c r="R155" s="665">
        <v>3</v>
      </c>
      <c r="S155" s="681">
        <v>1</v>
      </c>
      <c r="T155" s="748">
        <v>1.5</v>
      </c>
      <c r="U155" s="704">
        <v>1</v>
      </c>
    </row>
    <row r="156" spans="1:21" ht="14.4" customHeight="1" x14ac:dyDescent="0.3">
      <c r="A156" s="664">
        <v>5</v>
      </c>
      <c r="B156" s="665" t="s">
        <v>2566</v>
      </c>
      <c r="C156" s="665" t="s">
        <v>2925</v>
      </c>
      <c r="D156" s="746" t="s">
        <v>4078</v>
      </c>
      <c r="E156" s="747" t="s">
        <v>2953</v>
      </c>
      <c r="F156" s="665" t="s">
        <v>2921</v>
      </c>
      <c r="G156" s="665" t="s">
        <v>3107</v>
      </c>
      <c r="H156" s="665" t="s">
        <v>529</v>
      </c>
      <c r="I156" s="665" t="s">
        <v>3108</v>
      </c>
      <c r="J156" s="665" t="s">
        <v>3109</v>
      </c>
      <c r="K156" s="665" t="s">
        <v>3110</v>
      </c>
      <c r="L156" s="666">
        <v>1982.3</v>
      </c>
      <c r="M156" s="666">
        <v>1982.3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</v>
      </c>
      <c r="B157" s="665" t="s">
        <v>2566</v>
      </c>
      <c r="C157" s="665" t="s">
        <v>2925</v>
      </c>
      <c r="D157" s="746" t="s">
        <v>4078</v>
      </c>
      <c r="E157" s="747" t="s">
        <v>2953</v>
      </c>
      <c r="F157" s="665" t="s">
        <v>2921</v>
      </c>
      <c r="G157" s="665" t="s">
        <v>3107</v>
      </c>
      <c r="H157" s="665" t="s">
        <v>529</v>
      </c>
      <c r="I157" s="665" t="s">
        <v>1306</v>
      </c>
      <c r="J157" s="665" t="s">
        <v>3109</v>
      </c>
      <c r="K157" s="665" t="s">
        <v>3111</v>
      </c>
      <c r="L157" s="666">
        <v>1762.05</v>
      </c>
      <c r="M157" s="666">
        <v>1762.05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</v>
      </c>
      <c r="B158" s="665" t="s">
        <v>2566</v>
      </c>
      <c r="C158" s="665" t="s">
        <v>2925</v>
      </c>
      <c r="D158" s="746" t="s">
        <v>4078</v>
      </c>
      <c r="E158" s="747" t="s">
        <v>2953</v>
      </c>
      <c r="F158" s="665" t="s">
        <v>2921</v>
      </c>
      <c r="G158" s="665" t="s">
        <v>3054</v>
      </c>
      <c r="H158" s="665" t="s">
        <v>1433</v>
      </c>
      <c r="I158" s="665" t="s">
        <v>1550</v>
      </c>
      <c r="J158" s="665" t="s">
        <v>2741</v>
      </c>
      <c r="K158" s="665" t="s">
        <v>2711</v>
      </c>
      <c r="L158" s="666">
        <v>117.73</v>
      </c>
      <c r="M158" s="666">
        <v>117.73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</v>
      </c>
      <c r="B159" s="665" t="s">
        <v>2566</v>
      </c>
      <c r="C159" s="665" t="s">
        <v>2925</v>
      </c>
      <c r="D159" s="746" t="s">
        <v>4078</v>
      </c>
      <c r="E159" s="747" t="s">
        <v>2953</v>
      </c>
      <c r="F159" s="665" t="s">
        <v>2921</v>
      </c>
      <c r="G159" s="665" t="s">
        <v>3087</v>
      </c>
      <c r="H159" s="665" t="s">
        <v>529</v>
      </c>
      <c r="I159" s="665" t="s">
        <v>771</v>
      </c>
      <c r="J159" s="665" t="s">
        <v>3088</v>
      </c>
      <c r="K159" s="665" t="s">
        <v>3089</v>
      </c>
      <c r="L159" s="666">
        <v>0</v>
      </c>
      <c r="M159" s="666">
        <v>0</v>
      </c>
      <c r="N159" s="665">
        <v>9</v>
      </c>
      <c r="O159" s="748">
        <v>3</v>
      </c>
      <c r="P159" s="666">
        <v>0</v>
      </c>
      <c r="Q159" s="681"/>
      <c r="R159" s="665">
        <v>1</v>
      </c>
      <c r="S159" s="681">
        <v>0.1111111111111111</v>
      </c>
      <c r="T159" s="748">
        <v>1</v>
      </c>
      <c r="U159" s="704">
        <v>0.33333333333333331</v>
      </c>
    </row>
    <row r="160" spans="1:21" ht="14.4" customHeight="1" x14ac:dyDescent="0.3">
      <c r="A160" s="664">
        <v>5</v>
      </c>
      <c r="B160" s="665" t="s">
        <v>2566</v>
      </c>
      <c r="C160" s="665" t="s">
        <v>2925</v>
      </c>
      <c r="D160" s="746" t="s">
        <v>4078</v>
      </c>
      <c r="E160" s="747" t="s">
        <v>2953</v>
      </c>
      <c r="F160" s="665" t="s">
        <v>2921</v>
      </c>
      <c r="G160" s="665" t="s">
        <v>3112</v>
      </c>
      <c r="H160" s="665" t="s">
        <v>529</v>
      </c>
      <c r="I160" s="665" t="s">
        <v>671</v>
      </c>
      <c r="J160" s="665" t="s">
        <v>672</v>
      </c>
      <c r="K160" s="665" t="s">
        <v>3113</v>
      </c>
      <c r="L160" s="666">
        <v>42.08</v>
      </c>
      <c r="M160" s="666">
        <v>84.16</v>
      </c>
      <c r="N160" s="665">
        <v>2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5</v>
      </c>
      <c r="B161" s="665" t="s">
        <v>2566</v>
      </c>
      <c r="C161" s="665" t="s">
        <v>2925</v>
      </c>
      <c r="D161" s="746" t="s">
        <v>4078</v>
      </c>
      <c r="E161" s="747" t="s">
        <v>2953</v>
      </c>
      <c r="F161" s="665" t="s">
        <v>2921</v>
      </c>
      <c r="G161" s="665" t="s">
        <v>3023</v>
      </c>
      <c r="H161" s="665" t="s">
        <v>529</v>
      </c>
      <c r="I161" s="665" t="s">
        <v>894</v>
      </c>
      <c r="J161" s="665" t="s">
        <v>895</v>
      </c>
      <c r="K161" s="665" t="s">
        <v>3024</v>
      </c>
      <c r="L161" s="666">
        <v>657.67</v>
      </c>
      <c r="M161" s="666">
        <v>5261.36</v>
      </c>
      <c r="N161" s="665">
        <v>8</v>
      </c>
      <c r="O161" s="748">
        <v>2.5</v>
      </c>
      <c r="P161" s="666">
        <v>2630.68</v>
      </c>
      <c r="Q161" s="681">
        <v>0.5</v>
      </c>
      <c r="R161" s="665">
        <v>4</v>
      </c>
      <c r="S161" s="681">
        <v>0.5</v>
      </c>
      <c r="T161" s="748">
        <v>1.5</v>
      </c>
      <c r="U161" s="704">
        <v>0.6</v>
      </c>
    </row>
    <row r="162" spans="1:21" ht="14.4" customHeight="1" x14ac:dyDescent="0.3">
      <c r="A162" s="664">
        <v>5</v>
      </c>
      <c r="B162" s="665" t="s">
        <v>2566</v>
      </c>
      <c r="C162" s="665" t="s">
        <v>2925</v>
      </c>
      <c r="D162" s="746" t="s">
        <v>4078</v>
      </c>
      <c r="E162" s="747" t="s">
        <v>2953</v>
      </c>
      <c r="F162" s="665" t="s">
        <v>2921</v>
      </c>
      <c r="G162" s="665" t="s">
        <v>3023</v>
      </c>
      <c r="H162" s="665" t="s">
        <v>529</v>
      </c>
      <c r="I162" s="665" t="s">
        <v>3114</v>
      </c>
      <c r="J162" s="665" t="s">
        <v>895</v>
      </c>
      <c r="K162" s="665" t="s">
        <v>3115</v>
      </c>
      <c r="L162" s="666">
        <v>1578.41</v>
      </c>
      <c r="M162" s="666">
        <v>3156.82</v>
      </c>
      <c r="N162" s="665">
        <v>2</v>
      </c>
      <c r="O162" s="748">
        <v>0.5</v>
      </c>
      <c r="P162" s="666">
        <v>3156.82</v>
      </c>
      <c r="Q162" s="681">
        <v>1</v>
      </c>
      <c r="R162" s="665">
        <v>2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5</v>
      </c>
      <c r="B163" s="665" t="s">
        <v>2566</v>
      </c>
      <c r="C163" s="665" t="s">
        <v>2925</v>
      </c>
      <c r="D163" s="746" t="s">
        <v>4078</v>
      </c>
      <c r="E163" s="747" t="s">
        <v>2953</v>
      </c>
      <c r="F163" s="665" t="s">
        <v>2921</v>
      </c>
      <c r="G163" s="665" t="s">
        <v>3116</v>
      </c>
      <c r="H163" s="665" t="s">
        <v>529</v>
      </c>
      <c r="I163" s="665" t="s">
        <v>3117</v>
      </c>
      <c r="J163" s="665" t="s">
        <v>3118</v>
      </c>
      <c r="K163" s="665" t="s">
        <v>3119</v>
      </c>
      <c r="L163" s="666">
        <v>187.92</v>
      </c>
      <c r="M163" s="666">
        <v>375.84</v>
      </c>
      <c r="N163" s="665">
        <v>2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5</v>
      </c>
      <c r="B164" s="665" t="s">
        <v>2566</v>
      </c>
      <c r="C164" s="665" t="s">
        <v>2925</v>
      </c>
      <c r="D164" s="746" t="s">
        <v>4078</v>
      </c>
      <c r="E164" s="747" t="s">
        <v>2953</v>
      </c>
      <c r="F164" s="665" t="s">
        <v>2921</v>
      </c>
      <c r="G164" s="665" t="s">
        <v>3120</v>
      </c>
      <c r="H164" s="665" t="s">
        <v>529</v>
      </c>
      <c r="I164" s="665" t="s">
        <v>3121</v>
      </c>
      <c r="J164" s="665" t="s">
        <v>3122</v>
      </c>
      <c r="K164" s="665" t="s">
        <v>3123</v>
      </c>
      <c r="L164" s="666">
        <v>0</v>
      </c>
      <c r="M164" s="666">
        <v>0</v>
      </c>
      <c r="N164" s="665">
        <v>1</v>
      </c>
      <c r="O164" s="748">
        <v>1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5</v>
      </c>
      <c r="B165" s="665" t="s">
        <v>2566</v>
      </c>
      <c r="C165" s="665" t="s">
        <v>2925</v>
      </c>
      <c r="D165" s="746" t="s">
        <v>4078</v>
      </c>
      <c r="E165" s="747" t="s">
        <v>2953</v>
      </c>
      <c r="F165" s="665" t="s">
        <v>2921</v>
      </c>
      <c r="G165" s="665" t="s">
        <v>3047</v>
      </c>
      <c r="H165" s="665" t="s">
        <v>529</v>
      </c>
      <c r="I165" s="665" t="s">
        <v>767</v>
      </c>
      <c r="J165" s="665" t="s">
        <v>3048</v>
      </c>
      <c r="K165" s="665" t="s">
        <v>3049</v>
      </c>
      <c r="L165" s="666">
        <v>0</v>
      </c>
      <c r="M165" s="666">
        <v>0</v>
      </c>
      <c r="N165" s="665">
        <v>2</v>
      </c>
      <c r="O165" s="748">
        <v>1.5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</v>
      </c>
      <c r="B166" s="665" t="s">
        <v>2566</v>
      </c>
      <c r="C166" s="665" t="s">
        <v>2925</v>
      </c>
      <c r="D166" s="746" t="s">
        <v>4078</v>
      </c>
      <c r="E166" s="747" t="s">
        <v>2953</v>
      </c>
      <c r="F166" s="665" t="s">
        <v>2921</v>
      </c>
      <c r="G166" s="665" t="s">
        <v>3025</v>
      </c>
      <c r="H166" s="665" t="s">
        <v>1433</v>
      </c>
      <c r="I166" s="665" t="s">
        <v>1541</v>
      </c>
      <c r="J166" s="665" t="s">
        <v>2680</v>
      </c>
      <c r="K166" s="665" t="s">
        <v>2681</v>
      </c>
      <c r="L166" s="666">
        <v>120.61</v>
      </c>
      <c r="M166" s="666">
        <v>120.61</v>
      </c>
      <c r="N166" s="665">
        <v>1</v>
      </c>
      <c r="O166" s="748">
        <v>0.5</v>
      </c>
      <c r="P166" s="666">
        <v>120.61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5</v>
      </c>
      <c r="B167" s="665" t="s">
        <v>2566</v>
      </c>
      <c r="C167" s="665" t="s">
        <v>2925</v>
      </c>
      <c r="D167" s="746" t="s">
        <v>4078</v>
      </c>
      <c r="E167" s="747" t="s">
        <v>2953</v>
      </c>
      <c r="F167" s="665" t="s">
        <v>2923</v>
      </c>
      <c r="G167" s="665" t="s">
        <v>3124</v>
      </c>
      <c r="H167" s="665" t="s">
        <v>529</v>
      </c>
      <c r="I167" s="665" t="s">
        <v>3125</v>
      </c>
      <c r="J167" s="665" t="s">
        <v>3126</v>
      </c>
      <c r="K167" s="665" t="s">
        <v>3127</v>
      </c>
      <c r="L167" s="666">
        <v>600</v>
      </c>
      <c r="M167" s="666">
        <v>600</v>
      </c>
      <c r="N167" s="665">
        <v>1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</v>
      </c>
      <c r="B168" s="665" t="s">
        <v>2566</v>
      </c>
      <c r="C168" s="665" t="s">
        <v>2925</v>
      </c>
      <c r="D168" s="746" t="s">
        <v>4078</v>
      </c>
      <c r="E168" s="747" t="s">
        <v>2953</v>
      </c>
      <c r="F168" s="665" t="s">
        <v>2923</v>
      </c>
      <c r="G168" s="665" t="s">
        <v>3128</v>
      </c>
      <c r="H168" s="665" t="s">
        <v>529</v>
      </c>
      <c r="I168" s="665" t="s">
        <v>3129</v>
      </c>
      <c r="J168" s="665" t="s">
        <v>3130</v>
      </c>
      <c r="K168" s="665" t="s">
        <v>3131</v>
      </c>
      <c r="L168" s="666">
        <v>378.48</v>
      </c>
      <c r="M168" s="666">
        <v>378.48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</v>
      </c>
      <c r="B169" s="665" t="s">
        <v>2566</v>
      </c>
      <c r="C169" s="665" t="s">
        <v>2925</v>
      </c>
      <c r="D169" s="746" t="s">
        <v>4078</v>
      </c>
      <c r="E169" s="747" t="s">
        <v>2953</v>
      </c>
      <c r="F169" s="665" t="s">
        <v>2923</v>
      </c>
      <c r="G169" s="665" t="s">
        <v>3128</v>
      </c>
      <c r="H169" s="665" t="s">
        <v>529</v>
      </c>
      <c r="I169" s="665" t="s">
        <v>3132</v>
      </c>
      <c r="J169" s="665" t="s">
        <v>3133</v>
      </c>
      <c r="K169" s="665" t="s">
        <v>3134</v>
      </c>
      <c r="L169" s="666">
        <v>378.48</v>
      </c>
      <c r="M169" s="666">
        <v>378.48</v>
      </c>
      <c r="N169" s="665">
        <v>1</v>
      </c>
      <c r="O169" s="748">
        <v>1</v>
      </c>
      <c r="P169" s="666">
        <v>378.48</v>
      </c>
      <c r="Q169" s="681">
        <v>1</v>
      </c>
      <c r="R169" s="665">
        <v>1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5</v>
      </c>
      <c r="B170" s="665" t="s">
        <v>2566</v>
      </c>
      <c r="C170" s="665" t="s">
        <v>2925</v>
      </c>
      <c r="D170" s="746" t="s">
        <v>4078</v>
      </c>
      <c r="E170" s="747" t="s">
        <v>2952</v>
      </c>
      <c r="F170" s="665" t="s">
        <v>2921</v>
      </c>
      <c r="G170" s="665" t="s">
        <v>3135</v>
      </c>
      <c r="H170" s="665" t="s">
        <v>1433</v>
      </c>
      <c r="I170" s="665" t="s">
        <v>3136</v>
      </c>
      <c r="J170" s="665" t="s">
        <v>1574</v>
      </c>
      <c r="K170" s="665" t="s">
        <v>3137</v>
      </c>
      <c r="L170" s="666">
        <v>4.7</v>
      </c>
      <c r="M170" s="666">
        <v>4.7</v>
      </c>
      <c r="N170" s="665">
        <v>1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5</v>
      </c>
      <c r="B171" s="665" t="s">
        <v>2566</v>
      </c>
      <c r="C171" s="665" t="s">
        <v>2925</v>
      </c>
      <c r="D171" s="746" t="s">
        <v>4078</v>
      </c>
      <c r="E171" s="747" t="s">
        <v>2952</v>
      </c>
      <c r="F171" s="665" t="s">
        <v>2921</v>
      </c>
      <c r="G171" s="665" t="s">
        <v>2958</v>
      </c>
      <c r="H171" s="665" t="s">
        <v>529</v>
      </c>
      <c r="I171" s="665" t="s">
        <v>3138</v>
      </c>
      <c r="J171" s="665" t="s">
        <v>3139</v>
      </c>
      <c r="K171" s="665" t="s">
        <v>3140</v>
      </c>
      <c r="L171" s="666">
        <v>154.36000000000001</v>
      </c>
      <c r="M171" s="666">
        <v>617.44000000000005</v>
      </c>
      <c r="N171" s="665">
        <v>4</v>
      </c>
      <c r="O171" s="748">
        <v>3.5</v>
      </c>
      <c r="P171" s="666">
        <v>308.72000000000003</v>
      </c>
      <c r="Q171" s="681">
        <v>0.5</v>
      </c>
      <c r="R171" s="665">
        <v>2</v>
      </c>
      <c r="S171" s="681">
        <v>0.5</v>
      </c>
      <c r="T171" s="748">
        <v>1.5</v>
      </c>
      <c r="U171" s="704">
        <v>0.42857142857142855</v>
      </c>
    </row>
    <row r="172" spans="1:21" ht="14.4" customHeight="1" x14ac:dyDescent="0.3">
      <c r="A172" s="664">
        <v>5</v>
      </c>
      <c r="B172" s="665" t="s">
        <v>2566</v>
      </c>
      <c r="C172" s="665" t="s">
        <v>2925</v>
      </c>
      <c r="D172" s="746" t="s">
        <v>4078</v>
      </c>
      <c r="E172" s="747" t="s">
        <v>2952</v>
      </c>
      <c r="F172" s="665" t="s">
        <v>2921</v>
      </c>
      <c r="G172" s="665" t="s">
        <v>2958</v>
      </c>
      <c r="H172" s="665" t="s">
        <v>529</v>
      </c>
      <c r="I172" s="665" t="s">
        <v>3141</v>
      </c>
      <c r="J172" s="665" t="s">
        <v>2425</v>
      </c>
      <c r="K172" s="665" t="s">
        <v>3142</v>
      </c>
      <c r="L172" s="666">
        <v>0</v>
      </c>
      <c r="M172" s="666">
        <v>0</v>
      </c>
      <c r="N172" s="665">
        <v>1</v>
      </c>
      <c r="O172" s="748">
        <v>0.5</v>
      </c>
      <c r="P172" s="666"/>
      <c r="Q172" s="681"/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5</v>
      </c>
      <c r="B173" s="665" t="s">
        <v>2566</v>
      </c>
      <c r="C173" s="665" t="s">
        <v>2925</v>
      </c>
      <c r="D173" s="746" t="s">
        <v>4078</v>
      </c>
      <c r="E173" s="747" t="s">
        <v>2952</v>
      </c>
      <c r="F173" s="665" t="s">
        <v>2921</v>
      </c>
      <c r="G173" s="665" t="s">
        <v>2958</v>
      </c>
      <c r="H173" s="665" t="s">
        <v>529</v>
      </c>
      <c r="I173" s="665" t="s">
        <v>2959</v>
      </c>
      <c r="J173" s="665" t="s">
        <v>2960</v>
      </c>
      <c r="K173" s="665" t="s">
        <v>2961</v>
      </c>
      <c r="L173" s="666">
        <v>149.52000000000001</v>
      </c>
      <c r="M173" s="666">
        <v>149.52000000000001</v>
      </c>
      <c r="N173" s="665">
        <v>1</v>
      </c>
      <c r="O173" s="748">
        <v>1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</v>
      </c>
      <c r="B174" s="665" t="s">
        <v>2566</v>
      </c>
      <c r="C174" s="665" t="s">
        <v>2925</v>
      </c>
      <c r="D174" s="746" t="s">
        <v>4078</v>
      </c>
      <c r="E174" s="747" t="s">
        <v>2952</v>
      </c>
      <c r="F174" s="665" t="s">
        <v>2921</v>
      </c>
      <c r="G174" s="665" t="s">
        <v>2962</v>
      </c>
      <c r="H174" s="665" t="s">
        <v>1433</v>
      </c>
      <c r="I174" s="665" t="s">
        <v>1495</v>
      </c>
      <c r="J174" s="665" t="s">
        <v>2738</v>
      </c>
      <c r="K174" s="665" t="s">
        <v>2711</v>
      </c>
      <c r="L174" s="666">
        <v>58.86</v>
      </c>
      <c r="M174" s="666">
        <v>58.86</v>
      </c>
      <c r="N174" s="665">
        <v>1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</v>
      </c>
      <c r="B175" s="665" t="s">
        <v>2566</v>
      </c>
      <c r="C175" s="665" t="s">
        <v>2925</v>
      </c>
      <c r="D175" s="746" t="s">
        <v>4078</v>
      </c>
      <c r="E175" s="747" t="s">
        <v>2952</v>
      </c>
      <c r="F175" s="665" t="s">
        <v>2921</v>
      </c>
      <c r="G175" s="665" t="s">
        <v>2962</v>
      </c>
      <c r="H175" s="665" t="s">
        <v>1433</v>
      </c>
      <c r="I175" s="665" t="s">
        <v>1498</v>
      </c>
      <c r="J175" s="665" t="s">
        <v>2738</v>
      </c>
      <c r="K175" s="665" t="s">
        <v>2739</v>
      </c>
      <c r="L175" s="666">
        <v>117.73</v>
      </c>
      <c r="M175" s="666">
        <v>235.46</v>
      </c>
      <c r="N175" s="665">
        <v>2</v>
      </c>
      <c r="O175" s="748">
        <v>0.5</v>
      </c>
      <c r="P175" s="666">
        <v>235.46</v>
      </c>
      <c r="Q175" s="681">
        <v>1</v>
      </c>
      <c r="R175" s="665">
        <v>2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5</v>
      </c>
      <c r="B176" s="665" t="s">
        <v>2566</v>
      </c>
      <c r="C176" s="665" t="s">
        <v>2925</v>
      </c>
      <c r="D176" s="746" t="s">
        <v>4078</v>
      </c>
      <c r="E176" s="747" t="s">
        <v>2952</v>
      </c>
      <c r="F176" s="665" t="s">
        <v>2921</v>
      </c>
      <c r="G176" s="665" t="s">
        <v>2969</v>
      </c>
      <c r="H176" s="665" t="s">
        <v>529</v>
      </c>
      <c r="I176" s="665" t="s">
        <v>1668</v>
      </c>
      <c r="J176" s="665" t="s">
        <v>2971</v>
      </c>
      <c r="K176" s="665" t="s">
        <v>2972</v>
      </c>
      <c r="L176" s="666">
        <v>85.27</v>
      </c>
      <c r="M176" s="666">
        <v>426.34999999999997</v>
      </c>
      <c r="N176" s="665">
        <v>5</v>
      </c>
      <c r="O176" s="748">
        <v>3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</v>
      </c>
      <c r="B177" s="665" t="s">
        <v>2566</v>
      </c>
      <c r="C177" s="665" t="s">
        <v>2925</v>
      </c>
      <c r="D177" s="746" t="s">
        <v>4078</v>
      </c>
      <c r="E177" s="747" t="s">
        <v>2952</v>
      </c>
      <c r="F177" s="665" t="s">
        <v>2921</v>
      </c>
      <c r="G177" s="665" t="s">
        <v>2969</v>
      </c>
      <c r="H177" s="665" t="s">
        <v>529</v>
      </c>
      <c r="I177" s="665" t="s">
        <v>3143</v>
      </c>
      <c r="J177" s="665" t="s">
        <v>2971</v>
      </c>
      <c r="K177" s="665" t="s">
        <v>3144</v>
      </c>
      <c r="L177" s="666">
        <v>0</v>
      </c>
      <c r="M177" s="666">
        <v>0</v>
      </c>
      <c r="N177" s="665">
        <v>3</v>
      </c>
      <c r="O177" s="748">
        <v>1</v>
      </c>
      <c r="P177" s="666">
        <v>0</v>
      </c>
      <c r="Q177" s="681"/>
      <c r="R177" s="665">
        <v>3</v>
      </c>
      <c r="S177" s="681">
        <v>1</v>
      </c>
      <c r="T177" s="748">
        <v>1</v>
      </c>
      <c r="U177" s="704">
        <v>1</v>
      </c>
    </row>
    <row r="178" spans="1:21" ht="14.4" customHeight="1" x14ac:dyDescent="0.3">
      <c r="A178" s="664">
        <v>5</v>
      </c>
      <c r="B178" s="665" t="s">
        <v>2566</v>
      </c>
      <c r="C178" s="665" t="s">
        <v>2925</v>
      </c>
      <c r="D178" s="746" t="s">
        <v>4078</v>
      </c>
      <c r="E178" s="747" t="s">
        <v>2952</v>
      </c>
      <c r="F178" s="665" t="s">
        <v>2921</v>
      </c>
      <c r="G178" s="665" t="s">
        <v>2969</v>
      </c>
      <c r="H178" s="665" t="s">
        <v>529</v>
      </c>
      <c r="I178" s="665" t="s">
        <v>1652</v>
      </c>
      <c r="J178" s="665" t="s">
        <v>2971</v>
      </c>
      <c r="K178" s="665" t="s">
        <v>2770</v>
      </c>
      <c r="L178" s="666">
        <v>170.52</v>
      </c>
      <c r="M178" s="666">
        <v>511.56000000000006</v>
      </c>
      <c r="N178" s="665">
        <v>3</v>
      </c>
      <c r="O178" s="748">
        <v>1.5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</v>
      </c>
      <c r="B179" s="665" t="s">
        <v>2566</v>
      </c>
      <c r="C179" s="665" t="s">
        <v>2925</v>
      </c>
      <c r="D179" s="746" t="s">
        <v>4078</v>
      </c>
      <c r="E179" s="747" t="s">
        <v>2952</v>
      </c>
      <c r="F179" s="665" t="s">
        <v>2921</v>
      </c>
      <c r="G179" s="665" t="s">
        <v>2969</v>
      </c>
      <c r="H179" s="665" t="s">
        <v>529</v>
      </c>
      <c r="I179" s="665" t="s">
        <v>3026</v>
      </c>
      <c r="J179" s="665" t="s">
        <v>2971</v>
      </c>
      <c r="K179" s="665" t="s">
        <v>3027</v>
      </c>
      <c r="L179" s="666">
        <v>0</v>
      </c>
      <c r="M179" s="666">
        <v>0</v>
      </c>
      <c r="N179" s="665">
        <v>12</v>
      </c>
      <c r="O179" s="748">
        <v>6</v>
      </c>
      <c r="P179" s="666">
        <v>0</v>
      </c>
      <c r="Q179" s="681"/>
      <c r="R179" s="665">
        <v>4</v>
      </c>
      <c r="S179" s="681">
        <v>0.33333333333333331</v>
      </c>
      <c r="T179" s="748">
        <v>1.5</v>
      </c>
      <c r="U179" s="704">
        <v>0.25</v>
      </c>
    </row>
    <row r="180" spans="1:21" ht="14.4" customHeight="1" x14ac:dyDescent="0.3">
      <c r="A180" s="664">
        <v>5</v>
      </c>
      <c r="B180" s="665" t="s">
        <v>2566</v>
      </c>
      <c r="C180" s="665" t="s">
        <v>2925</v>
      </c>
      <c r="D180" s="746" t="s">
        <v>4078</v>
      </c>
      <c r="E180" s="747" t="s">
        <v>2952</v>
      </c>
      <c r="F180" s="665" t="s">
        <v>2921</v>
      </c>
      <c r="G180" s="665" t="s">
        <v>2969</v>
      </c>
      <c r="H180" s="665" t="s">
        <v>529</v>
      </c>
      <c r="I180" s="665" t="s">
        <v>3086</v>
      </c>
      <c r="J180" s="665" t="s">
        <v>2971</v>
      </c>
      <c r="K180" s="665" t="s">
        <v>2770</v>
      </c>
      <c r="L180" s="666">
        <v>0</v>
      </c>
      <c r="M180" s="666">
        <v>0</v>
      </c>
      <c r="N180" s="665">
        <v>1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</v>
      </c>
      <c r="B181" s="665" t="s">
        <v>2566</v>
      </c>
      <c r="C181" s="665" t="s">
        <v>2925</v>
      </c>
      <c r="D181" s="746" t="s">
        <v>4078</v>
      </c>
      <c r="E181" s="747" t="s">
        <v>2952</v>
      </c>
      <c r="F181" s="665" t="s">
        <v>2921</v>
      </c>
      <c r="G181" s="665" t="s">
        <v>2973</v>
      </c>
      <c r="H181" s="665" t="s">
        <v>529</v>
      </c>
      <c r="I181" s="665" t="s">
        <v>695</v>
      </c>
      <c r="J181" s="665" t="s">
        <v>696</v>
      </c>
      <c r="K181" s="665" t="s">
        <v>2974</v>
      </c>
      <c r="L181" s="666">
        <v>91.11</v>
      </c>
      <c r="M181" s="666">
        <v>2095.5299999999993</v>
      </c>
      <c r="N181" s="665">
        <v>23</v>
      </c>
      <c r="O181" s="748">
        <v>16</v>
      </c>
      <c r="P181" s="666">
        <v>455.55</v>
      </c>
      <c r="Q181" s="681">
        <v>0.21739130434782616</v>
      </c>
      <c r="R181" s="665">
        <v>5</v>
      </c>
      <c r="S181" s="681">
        <v>0.21739130434782608</v>
      </c>
      <c r="T181" s="748">
        <v>3.5</v>
      </c>
      <c r="U181" s="704">
        <v>0.21875</v>
      </c>
    </row>
    <row r="182" spans="1:21" ht="14.4" customHeight="1" x14ac:dyDescent="0.3">
      <c r="A182" s="664">
        <v>5</v>
      </c>
      <c r="B182" s="665" t="s">
        <v>2566</v>
      </c>
      <c r="C182" s="665" t="s">
        <v>2925</v>
      </c>
      <c r="D182" s="746" t="s">
        <v>4078</v>
      </c>
      <c r="E182" s="747" t="s">
        <v>2952</v>
      </c>
      <c r="F182" s="665" t="s">
        <v>2921</v>
      </c>
      <c r="G182" s="665" t="s">
        <v>2973</v>
      </c>
      <c r="H182" s="665" t="s">
        <v>529</v>
      </c>
      <c r="I182" s="665" t="s">
        <v>3145</v>
      </c>
      <c r="J182" s="665" t="s">
        <v>696</v>
      </c>
      <c r="K182" s="665" t="s">
        <v>2976</v>
      </c>
      <c r="L182" s="666">
        <v>0</v>
      </c>
      <c r="M182" s="666">
        <v>0</v>
      </c>
      <c r="N182" s="665">
        <v>1</v>
      </c>
      <c r="O182" s="748">
        <v>0.5</v>
      </c>
      <c r="P182" s="666"/>
      <c r="Q182" s="681"/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5</v>
      </c>
      <c r="B183" s="665" t="s">
        <v>2566</v>
      </c>
      <c r="C183" s="665" t="s">
        <v>2925</v>
      </c>
      <c r="D183" s="746" t="s">
        <v>4078</v>
      </c>
      <c r="E183" s="747" t="s">
        <v>2952</v>
      </c>
      <c r="F183" s="665" t="s">
        <v>2921</v>
      </c>
      <c r="G183" s="665" t="s">
        <v>3094</v>
      </c>
      <c r="H183" s="665" t="s">
        <v>529</v>
      </c>
      <c r="I183" s="665" t="s">
        <v>917</v>
      </c>
      <c r="J183" s="665" t="s">
        <v>918</v>
      </c>
      <c r="K183" s="665" t="s">
        <v>3095</v>
      </c>
      <c r="L183" s="666">
        <v>63.7</v>
      </c>
      <c r="M183" s="666">
        <v>63.7</v>
      </c>
      <c r="N183" s="665">
        <v>1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5</v>
      </c>
      <c r="B184" s="665" t="s">
        <v>2566</v>
      </c>
      <c r="C184" s="665" t="s">
        <v>2925</v>
      </c>
      <c r="D184" s="746" t="s">
        <v>4078</v>
      </c>
      <c r="E184" s="747" t="s">
        <v>2952</v>
      </c>
      <c r="F184" s="665" t="s">
        <v>2921</v>
      </c>
      <c r="G184" s="665" t="s">
        <v>3146</v>
      </c>
      <c r="H184" s="665" t="s">
        <v>529</v>
      </c>
      <c r="I184" s="665" t="s">
        <v>3147</v>
      </c>
      <c r="J184" s="665" t="s">
        <v>3148</v>
      </c>
      <c r="K184" s="665" t="s">
        <v>3149</v>
      </c>
      <c r="L184" s="666">
        <v>0</v>
      </c>
      <c r="M184" s="666">
        <v>0</v>
      </c>
      <c r="N184" s="665">
        <v>1</v>
      </c>
      <c r="O184" s="748">
        <v>0.5</v>
      </c>
      <c r="P184" s="666">
        <v>0</v>
      </c>
      <c r="Q184" s="681"/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5</v>
      </c>
      <c r="B185" s="665" t="s">
        <v>2566</v>
      </c>
      <c r="C185" s="665" t="s">
        <v>2925</v>
      </c>
      <c r="D185" s="746" t="s">
        <v>4078</v>
      </c>
      <c r="E185" s="747" t="s">
        <v>2952</v>
      </c>
      <c r="F185" s="665" t="s">
        <v>2921</v>
      </c>
      <c r="G185" s="665" t="s">
        <v>3150</v>
      </c>
      <c r="H185" s="665" t="s">
        <v>529</v>
      </c>
      <c r="I185" s="665" t="s">
        <v>1674</v>
      </c>
      <c r="J185" s="665" t="s">
        <v>1645</v>
      </c>
      <c r="K185" s="665" t="s">
        <v>3151</v>
      </c>
      <c r="L185" s="666">
        <v>64.36</v>
      </c>
      <c r="M185" s="666">
        <v>193.07999999999998</v>
      </c>
      <c r="N185" s="665">
        <v>3</v>
      </c>
      <c r="O185" s="748">
        <v>2</v>
      </c>
      <c r="P185" s="666">
        <v>64.36</v>
      </c>
      <c r="Q185" s="681">
        <v>0.33333333333333337</v>
      </c>
      <c r="R185" s="665">
        <v>1</v>
      </c>
      <c r="S185" s="681">
        <v>0.33333333333333331</v>
      </c>
      <c r="T185" s="748">
        <v>1</v>
      </c>
      <c r="U185" s="704">
        <v>0.5</v>
      </c>
    </row>
    <row r="186" spans="1:21" ht="14.4" customHeight="1" x14ac:dyDescent="0.3">
      <c r="A186" s="664">
        <v>5</v>
      </c>
      <c r="B186" s="665" t="s">
        <v>2566</v>
      </c>
      <c r="C186" s="665" t="s">
        <v>2925</v>
      </c>
      <c r="D186" s="746" t="s">
        <v>4078</v>
      </c>
      <c r="E186" s="747" t="s">
        <v>2952</v>
      </c>
      <c r="F186" s="665" t="s">
        <v>2921</v>
      </c>
      <c r="G186" s="665" t="s">
        <v>2977</v>
      </c>
      <c r="H186" s="665" t="s">
        <v>529</v>
      </c>
      <c r="I186" s="665" t="s">
        <v>3067</v>
      </c>
      <c r="J186" s="665" t="s">
        <v>941</v>
      </c>
      <c r="K186" s="665" t="s">
        <v>3068</v>
      </c>
      <c r="L186" s="666">
        <v>0</v>
      </c>
      <c r="M186" s="666">
        <v>0</v>
      </c>
      <c r="N186" s="665">
        <v>1</v>
      </c>
      <c r="O186" s="748">
        <v>0.5</v>
      </c>
      <c r="P186" s="666">
        <v>0</v>
      </c>
      <c r="Q186" s="681"/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5</v>
      </c>
      <c r="B187" s="665" t="s">
        <v>2566</v>
      </c>
      <c r="C187" s="665" t="s">
        <v>2925</v>
      </c>
      <c r="D187" s="746" t="s">
        <v>4078</v>
      </c>
      <c r="E187" s="747" t="s">
        <v>2952</v>
      </c>
      <c r="F187" s="665" t="s">
        <v>2921</v>
      </c>
      <c r="G187" s="665" t="s">
        <v>3031</v>
      </c>
      <c r="H187" s="665" t="s">
        <v>529</v>
      </c>
      <c r="I187" s="665" t="s">
        <v>3069</v>
      </c>
      <c r="J187" s="665" t="s">
        <v>3032</v>
      </c>
      <c r="K187" s="665" t="s">
        <v>3070</v>
      </c>
      <c r="L187" s="666">
        <v>0</v>
      </c>
      <c r="M187" s="666">
        <v>0</v>
      </c>
      <c r="N187" s="665">
        <v>1</v>
      </c>
      <c r="O187" s="748">
        <v>1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</v>
      </c>
      <c r="B188" s="665" t="s">
        <v>2566</v>
      </c>
      <c r="C188" s="665" t="s">
        <v>2925</v>
      </c>
      <c r="D188" s="746" t="s">
        <v>4078</v>
      </c>
      <c r="E188" s="747" t="s">
        <v>2952</v>
      </c>
      <c r="F188" s="665" t="s">
        <v>2921</v>
      </c>
      <c r="G188" s="665" t="s">
        <v>2983</v>
      </c>
      <c r="H188" s="665" t="s">
        <v>1433</v>
      </c>
      <c r="I188" s="665" t="s">
        <v>1594</v>
      </c>
      <c r="J188" s="665" t="s">
        <v>2692</v>
      </c>
      <c r="K188" s="665" t="s">
        <v>2694</v>
      </c>
      <c r="L188" s="666">
        <v>186.87</v>
      </c>
      <c r="M188" s="666">
        <v>7287.9299999999976</v>
      </c>
      <c r="N188" s="665">
        <v>39</v>
      </c>
      <c r="O188" s="748">
        <v>17</v>
      </c>
      <c r="P188" s="666">
        <v>2055.5699999999997</v>
      </c>
      <c r="Q188" s="681">
        <v>0.2820512820512821</v>
      </c>
      <c r="R188" s="665">
        <v>11</v>
      </c>
      <c r="S188" s="681">
        <v>0.28205128205128205</v>
      </c>
      <c r="T188" s="748">
        <v>4</v>
      </c>
      <c r="U188" s="704">
        <v>0.23529411764705882</v>
      </c>
    </row>
    <row r="189" spans="1:21" ht="14.4" customHeight="1" x14ac:dyDescent="0.3">
      <c r="A189" s="664">
        <v>5</v>
      </c>
      <c r="B189" s="665" t="s">
        <v>2566</v>
      </c>
      <c r="C189" s="665" t="s">
        <v>2925</v>
      </c>
      <c r="D189" s="746" t="s">
        <v>4078</v>
      </c>
      <c r="E189" s="747" t="s">
        <v>2952</v>
      </c>
      <c r="F189" s="665" t="s">
        <v>2921</v>
      </c>
      <c r="G189" s="665" t="s">
        <v>2984</v>
      </c>
      <c r="H189" s="665" t="s">
        <v>529</v>
      </c>
      <c r="I189" s="665" t="s">
        <v>3034</v>
      </c>
      <c r="J189" s="665" t="s">
        <v>2990</v>
      </c>
      <c r="K189" s="665" t="s">
        <v>2794</v>
      </c>
      <c r="L189" s="666">
        <v>0</v>
      </c>
      <c r="M189" s="666">
        <v>0</v>
      </c>
      <c r="N189" s="665">
        <v>1</v>
      </c>
      <c r="O189" s="748">
        <v>1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</v>
      </c>
      <c r="B190" s="665" t="s">
        <v>2566</v>
      </c>
      <c r="C190" s="665" t="s">
        <v>2925</v>
      </c>
      <c r="D190" s="746" t="s">
        <v>4078</v>
      </c>
      <c r="E190" s="747" t="s">
        <v>2952</v>
      </c>
      <c r="F190" s="665" t="s">
        <v>2921</v>
      </c>
      <c r="G190" s="665" t="s">
        <v>2984</v>
      </c>
      <c r="H190" s="665" t="s">
        <v>529</v>
      </c>
      <c r="I190" s="665" t="s">
        <v>2985</v>
      </c>
      <c r="J190" s="665" t="s">
        <v>976</v>
      </c>
      <c r="K190" s="665" t="s">
        <v>2986</v>
      </c>
      <c r="L190" s="666">
        <v>26.37</v>
      </c>
      <c r="M190" s="666">
        <v>342.81</v>
      </c>
      <c r="N190" s="665">
        <v>13</v>
      </c>
      <c r="O190" s="748">
        <v>9</v>
      </c>
      <c r="P190" s="666">
        <v>52.74</v>
      </c>
      <c r="Q190" s="681">
        <v>0.15384615384615385</v>
      </c>
      <c r="R190" s="665">
        <v>2</v>
      </c>
      <c r="S190" s="681">
        <v>0.15384615384615385</v>
      </c>
      <c r="T190" s="748">
        <v>1.5</v>
      </c>
      <c r="U190" s="704">
        <v>0.16666666666666666</v>
      </c>
    </row>
    <row r="191" spans="1:21" ht="14.4" customHeight="1" x14ac:dyDescent="0.3">
      <c r="A191" s="664">
        <v>5</v>
      </c>
      <c r="B191" s="665" t="s">
        <v>2566</v>
      </c>
      <c r="C191" s="665" t="s">
        <v>2925</v>
      </c>
      <c r="D191" s="746" t="s">
        <v>4078</v>
      </c>
      <c r="E191" s="747" t="s">
        <v>2952</v>
      </c>
      <c r="F191" s="665" t="s">
        <v>2921</v>
      </c>
      <c r="G191" s="665" t="s">
        <v>2984</v>
      </c>
      <c r="H191" s="665" t="s">
        <v>529</v>
      </c>
      <c r="I191" s="665" t="s">
        <v>2985</v>
      </c>
      <c r="J191" s="665" t="s">
        <v>976</v>
      </c>
      <c r="K191" s="665" t="s">
        <v>2986</v>
      </c>
      <c r="L191" s="666">
        <v>29.31</v>
      </c>
      <c r="M191" s="666">
        <v>175.85999999999999</v>
      </c>
      <c r="N191" s="665">
        <v>6</v>
      </c>
      <c r="O191" s="748">
        <v>3.5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</v>
      </c>
      <c r="B192" s="665" t="s">
        <v>2566</v>
      </c>
      <c r="C192" s="665" t="s">
        <v>2925</v>
      </c>
      <c r="D192" s="746" t="s">
        <v>4078</v>
      </c>
      <c r="E192" s="747" t="s">
        <v>2952</v>
      </c>
      <c r="F192" s="665" t="s">
        <v>2921</v>
      </c>
      <c r="G192" s="665" t="s">
        <v>2984</v>
      </c>
      <c r="H192" s="665" t="s">
        <v>529</v>
      </c>
      <c r="I192" s="665" t="s">
        <v>975</v>
      </c>
      <c r="J192" s="665" t="s">
        <v>976</v>
      </c>
      <c r="K192" s="665" t="s">
        <v>2987</v>
      </c>
      <c r="L192" s="666">
        <v>52.75</v>
      </c>
      <c r="M192" s="666">
        <v>580.25</v>
      </c>
      <c r="N192" s="665">
        <v>11</v>
      </c>
      <c r="O192" s="748">
        <v>7</v>
      </c>
      <c r="P192" s="666">
        <v>52.75</v>
      </c>
      <c r="Q192" s="681">
        <v>9.0909090909090912E-2</v>
      </c>
      <c r="R192" s="665">
        <v>1</v>
      </c>
      <c r="S192" s="681">
        <v>9.0909090909090912E-2</v>
      </c>
      <c r="T192" s="748">
        <v>1</v>
      </c>
      <c r="U192" s="704">
        <v>0.14285714285714285</v>
      </c>
    </row>
    <row r="193" spans="1:21" ht="14.4" customHeight="1" x14ac:dyDescent="0.3">
      <c r="A193" s="664">
        <v>5</v>
      </c>
      <c r="B193" s="665" t="s">
        <v>2566</v>
      </c>
      <c r="C193" s="665" t="s">
        <v>2925</v>
      </c>
      <c r="D193" s="746" t="s">
        <v>4078</v>
      </c>
      <c r="E193" s="747" t="s">
        <v>2952</v>
      </c>
      <c r="F193" s="665" t="s">
        <v>2921</v>
      </c>
      <c r="G193" s="665" t="s">
        <v>2984</v>
      </c>
      <c r="H193" s="665" t="s">
        <v>529</v>
      </c>
      <c r="I193" s="665" t="s">
        <v>975</v>
      </c>
      <c r="J193" s="665" t="s">
        <v>976</v>
      </c>
      <c r="K193" s="665" t="s">
        <v>2987</v>
      </c>
      <c r="L193" s="666">
        <v>58.63</v>
      </c>
      <c r="M193" s="666">
        <v>410.41</v>
      </c>
      <c r="N193" s="665">
        <v>7</v>
      </c>
      <c r="O193" s="748">
        <v>4.5</v>
      </c>
      <c r="P193" s="666">
        <v>58.63</v>
      </c>
      <c r="Q193" s="681">
        <v>0.14285714285714285</v>
      </c>
      <c r="R193" s="665">
        <v>1</v>
      </c>
      <c r="S193" s="681">
        <v>0.14285714285714285</v>
      </c>
      <c r="T193" s="748">
        <v>0.5</v>
      </c>
      <c r="U193" s="704">
        <v>0.1111111111111111</v>
      </c>
    </row>
    <row r="194" spans="1:21" ht="14.4" customHeight="1" x14ac:dyDescent="0.3">
      <c r="A194" s="664">
        <v>5</v>
      </c>
      <c r="B194" s="665" t="s">
        <v>2566</v>
      </c>
      <c r="C194" s="665" t="s">
        <v>2925</v>
      </c>
      <c r="D194" s="746" t="s">
        <v>4078</v>
      </c>
      <c r="E194" s="747" t="s">
        <v>2952</v>
      </c>
      <c r="F194" s="665" t="s">
        <v>2921</v>
      </c>
      <c r="G194" s="665" t="s">
        <v>2984</v>
      </c>
      <c r="H194" s="665" t="s">
        <v>529</v>
      </c>
      <c r="I194" s="665" t="s">
        <v>2992</v>
      </c>
      <c r="J194" s="665" t="s">
        <v>2993</v>
      </c>
      <c r="K194" s="665" t="s">
        <v>2994</v>
      </c>
      <c r="L194" s="666">
        <v>0</v>
      </c>
      <c r="M194" s="666">
        <v>0</v>
      </c>
      <c r="N194" s="665">
        <v>1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5</v>
      </c>
      <c r="B195" s="665" t="s">
        <v>2566</v>
      </c>
      <c r="C195" s="665" t="s">
        <v>2925</v>
      </c>
      <c r="D195" s="746" t="s">
        <v>4078</v>
      </c>
      <c r="E195" s="747" t="s">
        <v>2952</v>
      </c>
      <c r="F195" s="665" t="s">
        <v>2921</v>
      </c>
      <c r="G195" s="665" t="s">
        <v>2984</v>
      </c>
      <c r="H195" s="665" t="s">
        <v>529</v>
      </c>
      <c r="I195" s="665" t="s">
        <v>2995</v>
      </c>
      <c r="J195" s="665" t="s">
        <v>2993</v>
      </c>
      <c r="K195" s="665" t="s">
        <v>2996</v>
      </c>
      <c r="L195" s="666">
        <v>52.75</v>
      </c>
      <c r="M195" s="666">
        <v>52.75</v>
      </c>
      <c r="N195" s="665">
        <v>1</v>
      </c>
      <c r="O195" s="748">
        <v>1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</v>
      </c>
      <c r="B196" s="665" t="s">
        <v>2566</v>
      </c>
      <c r="C196" s="665" t="s">
        <v>2925</v>
      </c>
      <c r="D196" s="746" t="s">
        <v>4078</v>
      </c>
      <c r="E196" s="747" t="s">
        <v>2952</v>
      </c>
      <c r="F196" s="665" t="s">
        <v>2921</v>
      </c>
      <c r="G196" s="665" t="s">
        <v>2984</v>
      </c>
      <c r="H196" s="665" t="s">
        <v>529</v>
      </c>
      <c r="I196" s="665" t="s">
        <v>3152</v>
      </c>
      <c r="J196" s="665" t="s">
        <v>3153</v>
      </c>
      <c r="K196" s="665"/>
      <c r="L196" s="666">
        <v>58.62</v>
      </c>
      <c r="M196" s="666">
        <v>117.24</v>
      </c>
      <c r="N196" s="665">
        <v>2</v>
      </c>
      <c r="O196" s="748">
        <v>1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5</v>
      </c>
      <c r="B197" s="665" t="s">
        <v>2566</v>
      </c>
      <c r="C197" s="665" t="s">
        <v>2925</v>
      </c>
      <c r="D197" s="746" t="s">
        <v>4078</v>
      </c>
      <c r="E197" s="747" t="s">
        <v>2952</v>
      </c>
      <c r="F197" s="665" t="s">
        <v>2921</v>
      </c>
      <c r="G197" s="665" t="s">
        <v>2984</v>
      </c>
      <c r="H197" s="665" t="s">
        <v>529</v>
      </c>
      <c r="I197" s="665" t="s">
        <v>2997</v>
      </c>
      <c r="J197" s="665" t="s">
        <v>2993</v>
      </c>
      <c r="K197" s="665" t="s">
        <v>2998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5</v>
      </c>
      <c r="B198" s="665" t="s">
        <v>2566</v>
      </c>
      <c r="C198" s="665" t="s">
        <v>2925</v>
      </c>
      <c r="D198" s="746" t="s">
        <v>4078</v>
      </c>
      <c r="E198" s="747" t="s">
        <v>2952</v>
      </c>
      <c r="F198" s="665" t="s">
        <v>2921</v>
      </c>
      <c r="G198" s="665" t="s">
        <v>2984</v>
      </c>
      <c r="H198" s="665" t="s">
        <v>529</v>
      </c>
      <c r="I198" s="665" t="s">
        <v>2999</v>
      </c>
      <c r="J198" s="665" t="s">
        <v>2990</v>
      </c>
      <c r="K198" s="665" t="s">
        <v>3000</v>
      </c>
      <c r="L198" s="666">
        <v>58.62</v>
      </c>
      <c r="M198" s="666">
        <v>58.62</v>
      </c>
      <c r="N198" s="665">
        <v>1</v>
      </c>
      <c r="O198" s="748">
        <v>0.5</v>
      </c>
      <c r="P198" s="666">
        <v>58.62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5</v>
      </c>
      <c r="B199" s="665" t="s">
        <v>2566</v>
      </c>
      <c r="C199" s="665" t="s">
        <v>2925</v>
      </c>
      <c r="D199" s="746" t="s">
        <v>4078</v>
      </c>
      <c r="E199" s="747" t="s">
        <v>2952</v>
      </c>
      <c r="F199" s="665" t="s">
        <v>2921</v>
      </c>
      <c r="G199" s="665" t="s">
        <v>3154</v>
      </c>
      <c r="H199" s="665" t="s">
        <v>1433</v>
      </c>
      <c r="I199" s="665" t="s">
        <v>3155</v>
      </c>
      <c r="J199" s="665" t="s">
        <v>1456</v>
      </c>
      <c r="K199" s="665" t="s">
        <v>3156</v>
      </c>
      <c r="L199" s="666">
        <v>115.27</v>
      </c>
      <c r="M199" s="666">
        <v>230.54</v>
      </c>
      <c r="N199" s="665">
        <v>2</v>
      </c>
      <c r="O199" s="748">
        <v>1.5</v>
      </c>
      <c r="P199" s="666">
        <v>230.54</v>
      </c>
      <c r="Q199" s="681">
        <v>1</v>
      </c>
      <c r="R199" s="665">
        <v>2</v>
      </c>
      <c r="S199" s="681">
        <v>1</v>
      </c>
      <c r="T199" s="748">
        <v>1.5</v>
      </c>
      <c r="U199" s="704">
        <v>1</v>
      </c>
    </row>
    <row r="200" spans="1:21" ht="14.4" customHeight="1" x14ac:dyDescent="0.3">
      <c r="A200" s="664">
        <v>5</v>
      </c>
      <c r="B200" s="665" t="s">
        <v>2566</v>
      </c>
      <c r="C200" s="665" t="s">
        <v>2925</v>
      </c>
      <c r="D200" s="746" t="s">
        <v>4078</v>
      </c>
      <c r="E200" s="747" t="s">
        <v>2952</v>
      </c>
      <c r="F200" s="665" t="s">
        <v>2921</v>
      </c>
      <c r="G200" s="665" t="s">
        <v>3076</v>
      </c>
      <c r="H200" s="665" t="s">
        <v>529</v>
      </c>
      <c r="I200" s="665" t="s">
        <v>3157</v>
      </c>
      <c r="J200" s="665" t="s">
        <v>3158</v>
      </c>
      <c r="K200" s="665" t="s">
        <v>3159</v>
      </c>
      <c r="L200" s="666">
        <v>0</v>
      </c>
      <c r="M200" s="666">
        <v>0</v>
      </c>
      <c r="N200" s="665">
        <v>2</v>
      </c>
      <c r="O200" s="748">
        <v>1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</v>
      </c>
      <c r="B201" s="665" t="s">
        <v>2566</v>
      </c>
      <c r="C201" s="665" t="s">
        <v>2925</v>
      </c>
      <c r="D201" s="746" t="s">
        <v>4078</v>
      </c>
      <c r="E201" s="747" t="s">
        <v>2952</v>
      </c>
      <c r="F201" s="665" t="s">
        <v>2921</v>
      </c>
      <c r="G201" s="665" t="s">
        <v>3160</v>
      </c>
      <c r="H201" s="665" t="s">
        <v>529</v>
      </c>
      <c r="I201" s="665" t="s">
        <v>1413</v>
      </c>
      <c r="J201" s="665" t="s">
        <v>1414</v>
      </c>
      <c r="K201" s="665" t="s">
        <v>3161</v>
      </c>
      <c r="L201" s="666">
        <v>27.5</v>
      </c>
      <c r="M201" s="666">
        <v>27.5</v>
      </c>
      <c r="N201" s="665">
        <v>1</v>
      </c>
      <c r="O201" s="748">
        <v>0.5</v>
      </c>
      <c r="P201" s="666">
        <v>27.5</v>
      </c>
      <c r="Q201" s="681">
        <v>1</v>
      </c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5</v>
      </c>
      <c r="B202" s="665" t="s">
        <v>2566</v>
      </c>
      <c r="C202" s="665" t="s">
        <v>2925</v>
      </c>
      <c r="D202" s="746" t="s">
        <v>4078</v>
      </c>
      <c r="E202" s="747" t="s">
        <v>2952</v>
      </c>
      <c r="F202" s="665" t="s">
        <v>2921</v>
      </c>
      <c r="G202" s="665" t="s">
        <v>3003</v>
      </c>
      <c r="H202" s="665" t="s">
        <v>1433</v>
      </c>
      <c r="I202" s="665" t="s">
        <v>3044</v>
      </c>
      <c r="J202" s="665" t="s">
        <v>1460</v>
      </c>
      <c r="K202" s="665" t="s">
        <v>2688</v>
      </c>
      <c r="L202" s="666">
        <v>543.39</v>
      </c>
      <c r="M202" s="666">
        <v>1630.17</v>
      </c>
      <c r="N202" s="665">
        <v>3</v>
      </c>
      <c r="O202" s="748">
        <v>1</v>
      </c>
      <c r="P202" s="666">
        <v>543.39</v>
      </c>
      <c r="Q202" s="681">
        <v>0.33333333333333331</v>
      </c>
      <c r="R202" s="665">
        <v>1</v>
      </c>
      <c r="S202" s="681">
        <v>0.33333333333333331</v>
      </c>
      <c r="T202" s="748">
        <v>0.5</v>
      </c>
      <c r="U202" s="704">
        <v>0.5</v>
      </c>
    </row>
    <row r="203" spans="1:21" ht="14.4" customHeight="1" x14ac:dyDescent="0.3">
      <c r="A203" s="664">
        <v>5</v>
      </c>
      <c r="B203" s="665" t="s">
        <v>2566</v>
      </c>
      <c r="C203" s="665" t="s">
        <v>2925</v>
      </c>
      <c r="D203" s="746" t="s">
        <v>4078</v>
      </c>
      <c r="E203" s="747" t="s">
        <v>2952</v>
      </c>
      <c r="F203" s="665" t="s">
        <v>2921</v>
      </c>
      <c r="G203" s="665" t="s">
        <v>3003</v>
      </c>
      <c r="H203" s="665" t="s">
        <v>1433</v>
      </c>
      <c r="I203" s="665" t="s">
        <v>3044</v>
      </c>
      <c r="J203" s="665" t="s">
        <v>1460</v>
      </c>
      <c r="K203" s="665" t="s">
        <v>2688</v>
      </c>
      <c r="L203" s="666">
        <v>490.89</v>
      </c>
      <c r="M203" s="666">
        <v>490.89</v>
      </c>
      <c r="N203" s="665">
        <v>1</v>
      </c>
      <c r="O203" s="748">
        <v>1</v>
      </c>
      <c r="P203" s="666">
        <v>490.89</v>
      </c>
      <c r="Q203" s="681">
        <v>1</v>
      </c>
      <c r="R203" s="665">
        <v>1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5</v>
      </c>
      <c r="B204" s="665" t="s">
        <v>2566</v>
      </c>
      <c r="C204" s="665" t="s">
        <v>2925</v>
      </c>
      <c r="D204" s="746" t="s">
        <v>4078</v>
      </c>
      <c r="E204" s="747" t="s">
        <v>2952</v>
      </c>
      <c r="F204" s="665" t="s">
        <v>2921</v>
      </c>
      <c r="G204" s="665" t="s">
        <v>3003</v>
      </c>
      <c r="H204" s="665" t="s">
        <v>1433</v>
      </c>
      <c r="I204" s="665" t="s">
        <v>3006</v>
      </c>
      <c r="J204" s="665" t="s">
        <v>1460</v>
      </c>
      <c r="K204" s="665" t="s">
        <v>2687</v>
      </c>
      <c r="L204" s="666">
        <v>815.1</v>
      </c>
      <c r="M204" s="666">
        <v>1630.2</v>
      </c>
      <c r="N204" s="665">
        <v>2</v>
      </c>
      <c r="O204" s="748">
        <v>1</v>
      </c>
      <c r="P204" s="666">
        <v>815.1</v>
      </c>
      <c r="Q204" s="681">
        <v>0.5</v>
      </c>
      <c r="R204" s="665">
        <v>1</v>
      </c>
      <c r="S204" s="681">
        <v>0.5</v>
      </c>
      <c r="T204" s="748">
        <v>0.5</v>
      </c>
      <c r="U204" s="704">
        <v>0.5</v>
      </c>
    </row>
    <row r="205" spans="1:21" ht="14.4" customHeight="1" x14ac:dyDescent="0.3">
      <c r="A205" s="664">
        <v>5</v>
      </c>
      <c r="B205" s="665" t="s">
        <v>2566</v>
      </c>
      <c r="C205" s="665" t="s">
        <v>2925</v>
      </c>
      <c r="D205" s="746" t="s">
        <v>4078</v>
      </c>
      <c r="E205" s="747" t="s">
        <v>2952</v>
      </c>
      <c r="F205" s="665" t="s">
        <v>2921</v>
      </c>
      <c r="G205" s="665" t="s">
        <v>3003</v>
      </c>
      <c r="H205" s="665" t="s">
        <v>1433</v>
      </c>
      <c r="I205" s="665" t="s">
        <v>1459</v>
      </c>
      <c r="J205" s="665" t="s">
        <v>1460</v>
      </c>
      <c r="K205" s="665" t="s">
        <v>2689</v>
      </c>
      <c r="L205" s="666">
        <v>923.74</v>
      </c>
      <c r="M205" s="666">
        <v>923.74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</v>
      </c>
      <c r="B206" s="665" t="s">
        <v>2566</v>
      </c>
      <c r="C206" s="665" t="s">
        <v>2925</v>
      </c>
      <c r="D206" s="746" t="s">
        <v>4078</v>
      </c>
      <c r="E206" s="747" t="s">
        <v>2952</v>
      </c>
      <c r="F206" s="665" t="s">
        <v>2921</v>
      </c>
      <c r="G206" s="665" t="s">
        <v>3003</v>
      </c>
      <c r="H206" s="665" t="s">
        <v>1433</v>
      </c>
      <c r="I206" s="665" t="s">
        <v>3045</v>
      </c>
      <c r="J206" s="665" t="s">
        <v>1485</v>
      </c>
      <c r="K206" s="665" t="s">
        <v>3046</v>
      </c>
      <c r="L206" s="666">
        <v>1385.62</v>
      </c>
      <c r="M206" s="666">
        <v>4156.8599999999997</v>
      </c>
      <c r="N206" s="665">
        <v>3</v>
      </c>
      <c r="O206" s="748">
        <v>1.5</v>
      </c>
      <c r="P206" s="666">
        <v>2771.24</v>
      </c>
      <c r="Q206" s="681">
        <v>0.66666666666666663</v>
      </c>
      <c r="R206" s="665">
        <v>2</v>
      </c>
      <c r="S206" s="681">
        <v>0.66666666666666663</v>
      </c>
      <c r="T206" s="748">
        <v>0.5</v>
      </c>
      <c r="U206" s="704">
        <v>0.33333333333333331</v>
      </c>
    </row>
    <row r="207" spans="1:21" ht="14.4" customHeight="1" x14ac:dyDescent="0.3">
      <c r="A207" s="664">
        <v>5</v>
      </c>
      <c r="B207" s="665" t="s">
        <v>2566</v>
      </c>
      <c r="C207" s="665" t="s">
        <v>2925</v>
      </c>
      <c r="D207" s="746" t="s">
        <v>4078</v>
      </c>
      <c r="E207" s="747" t="s">
        <v>2952</v>
      </c>
      <c r="F207" s="665" t="s">
        <v>2921</v>
      </c>
      <c r="G207" s="665" t="s">
        <v>3003</v>
      </c>
      <c r="H207" s="665" t="s">
        <v>1433</v>
      </c>
      <c r="I207" s="665" t="s">
        <v>1484</v>
      </c>
      <c r="J207" s="665" t="s">
        <v>1485</v>
      </c>
      <c r="K207" s="665" t="s">
        <v>3081</v>
      </c>
      <c r="L207" s="666">
        <v>1847.49</v>
      </c>
      <c r="M207" s="666">
        <v>3694.98</v>
      </c>
      <c r="N207" s="665">
        <v>2</v>
      </c>
      <c r="O207" s="748">
        <v>2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</v>
      </c>
      <c r="B208" s="665" t="s">
        <v>2566</v>
      </c>
      <c r="C208" s="665" t="s">
        <v>2925</v>
      </c>
      <c r="D208" s="746" t="s">
        <v>4078</v>
      </c>
      <c r="E208" s="747" t="s">
        <v>2952</v>
      </c>
      <c r="F208" s="665" t="s">
        <v>2921</v>
      </c>
      <c r="G208" s="665" t="s">
        <v>3003</v>
      </c>
      <c r="H208" s="665" t="s">
        <v>1433</v>
      </c>
      <c r="I208" s="665" t="s">
        <v>3162</v>
      </c>
      <c r="J208" s="665" t="s">
        <v>1485</v>
      </c>
      <c r="K208" s="665" t="s">
        <v>3010</v>
      </c>
      <c r="L208" s="666">
        <v>2309.36</v>
      </c>
      <c r="M208" s="666">
        <v>2309.36</v>
      </c>
      <c r="N208" s="665">
        <v>1</v>
      </c>
      <c r="O208" s="748">
        <v>0.5</v>
      </c>
      <c r="P208" s="666">
        <v>2309.36</v>
      </c>
      <c r="Q208" s="681">
        <v>1</v>
      </c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5</v>
      </c>
      <c r="B209" s="665" t="s">
        <v>2566</v>
      </c>
      <c r="C209" s="665" t="s">
        <v>2925</v>
      </c>
      <c r="D209" s="746" t="s">
        <v>4078</v>
      </c>
      <c r="E209" s="747" t="s">
        <v>2952</v>
      </c>
      <c r="F209" s="665" t="s">
        <v>2921</v>
      </c>
      <c r="G209" s="665" t="s">
        <v>3011</v>
      </c>
      <c r="H209" s="665" t="s">
        <v>529</v>
      </c>
      <c r="I209" s="665" t="s">
        <v>3012</v>
      </c>
      <c r="J209" s="665" t="s">
        <v>823</v>
      </c>
      <c r="K209" s="665" t="s">
        <v>3013</v>
      </c>
      <c r="L209" s="666">
        <v>0</v>
      </c>
      <c r="M209" s="666">
        <v>0</v>
      </c>
      <c r="N209" s="665">
        <v>2</v>
      </c>
      <c r="O209" s="748">
        <v>0.5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</v>
      </c>
      <c r="B210" s="665" t="s">
        <v>2566</v>
      </c>
      <c r="C210" s="665" t="s">
        <v>2925</v>
      </c>
      <c r="D210" s="746" t="s">
        <v>4078</v>
      </c>
      <c r="E210" s="747" t="s">
        <v>2952</v>
      </c>
      <c r="F210" s="665" t="s">
        <v>2921</v>
      </c>
      <c r="G210" s="665" t="s">
        <v>3011</v>
      </c>
      <c r="H210" s="665" t="s">
        <v>529</v>
      </c>
      <c r="I210" s="665" t="s">
        <v>822</v>
      </c>
      <c r="J210" s="665" t="s">
        <v>823</v>
      </c>
      <c r="K210" s="665" t="s">
        <v>3013</v>
      </c>
      <c r="L210" s="666">
        <v>155.24</v>
      </c>
      <c r="M210" s="666">
        <v>1086.68</v>
      </c>
      <c r="N210" s="665">
        <v>7</v>
      </c>
      <c r="O210" s="748">
        <v>3</v>
      </c>
      <c r="P210" s="666">
        <v>310.48</v>
      </c>
      <c r="Q210" s="681">
        <v>0.2857142857142857</v>
      </c>
      <c r="R210" s="665">
        <v>2</v>
      </c>
      <c r="S210" s="681">
        <v>0.2857142857142857</v>
      </c>
      <c r="T210" s="748">
        <v>1</v>
      </c>
      <c r="U210" s="704">
        <v>0.33333333333333331</v>
      </c>
    </row>
    <row r="211" spans="1:21" ht="14.4" customHeight="1" x14ac:dyDescent="0.3">
      <c r="A211" s="664">
        <v>5</v>
      </c>
      <c r="B211" s="665" t="s">
        <v>2566</v>
      </c>
      <c r="C211" s="665" t="s">
        <v>2925</v>
      </c>
      <c r="D211" s="746" t="s">
        <v>4078</v>
      </c>
      <c r="E211" s="747" t="s">
        <v>2952</v>
      </c>
      <c r="F211" s="665" t="s">
        <v>2921</v>
      </c>
      <c r="G211" s="665" t="s">
        <v>3105</v>
      </c>
      <c r="H211" s="665" t="s">
        <v>1433</v>
      </c>
      <c r="I211" s="665" t="s">
        <v>3163</v>
      </c>
      <c r="J211" s="665" t="s">
        <v>578</v>
      </c>
      <c r="K211" s="665" t="s">
        <v>3164</v>
      </c>
      <c r="L211" s="666">
        <v>0</v>
      </c>
      <c r="M211" s="666">
        <v>0</v>
      </c>
      <c r="N211" s="665">
        <v>2</v>
      </c>
      <c r="O211" s="748">
        <v>1.5</v>
      </c>
      <c r="P211" s="666">
        <v>0</v>
      </c>
      <c r="Q211" s="681"/>
      <c r="R211" s="665">
        <v>1</v>
      </c>
      <c r="S211" s="681">
        <v>0.5</v>
      </c>
      <c r="T211" s="748">
        <v>0.5</v>
      </c>
      <c r="U211" s="704">
        <v>0.33333333333333331</v>
      </c>
    </row>
    <row r="212" spans="1:21" ht="14.4" customHeight="1" x14ac:dyDescent="0.3">
      <c r="A212" s="664">
        <v>5</v>
      </c>
      <c r="B212" s="665" t="s">
        <v>2566</v>
      </c>
      <c r="C212" s="665" t="s">
        <v>2925</v>
      </c>
      <c r="D212" s="746" t="s">
        <v>4078</v>
      </c>
      <c r="E212" s="747" t="s">
        <v>2952</v>
      </c>
      <c r="F212" s="665" t="s">
        <v>2921</v>
      </c>
      <c r="G212" s="665" t="s">
        <v>3015</v>
      </c>
      <c r="H212" s="665" t="s">
        <v>529</v>
      </c>
      <c r="I212" s="665" t="s">
        <v>3165</v>
      </c>
      <c r="J212" s="665" t="s">
        <v>3166</v>
      </c>
      <c r="K212" s="665" t="s">
        <v>3016</v>
      </c>
      <c r="L212" s="666">
        <v>57.64</v>
      </c>
      <c r="M212" s="666">
        <v>57.64</v>
      </c>
      <c r="N212" s="665">
        <v>1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</v>
      </c>
      <c r="B213" s="665" t="s">
        <v>2566</v>
      </c>
      <c r="C213" s="665" t="s">
        <v>2925</v>
      </c>
      <c r="D213" s="746" t="s">
        <v>4078</v>
      </c>
      <c r="E213" s="747" t="s">
        <v>2952</v>
      </c>
      <c r="F213" s="665" t="s">
        <v>2921</v>
      </c>
      <c r="G213" s="665" t="s">
        <v>3167</v>
      </c>
      <c r="H213" s="665" t="s">
        <v>529</v>
      </c>
      <c r="I213" s="665" t="s">
        <v>675</v>
      </c>
      <c r="J213" s="665" t="s">
        <v>3168</v>
      </c>
      <c r="K213" s="665" t="s">
        <v>3169</v>
      </c>
      <c r="L213" s="666">
        <v>0</v>
      </c>
      <c r="M213" s="666">
        <v>0</v>
      </c>
      <c r="N213" s="665">
        <v>15</v>
      </c>
      <c r="O213" s="748">
        <v>6.5</v>
      </c>
      <c r="P213" s="666">
        <v>0</v>
      </c>
      <c r="Q213" s="681"/>
      <c r="R213" s="665">
        <v>4</v>
      </c>
      <c r="S213" s="681">
        <v>0.26666666666666666</v>
      </c>
      <c r="T213" s="748">
        <v>1.5</v>
      </c>
      <c r="U213" s="704">
        <v>0.23076923076923078</v>
      </c>
    </row>
    <row r="214" spans="1:21" ht="14.4" customHeight="1" x14ac:dyDescent="0.3">
      <c r="A214" s="664">
        <v>5</v>
      </c>
      <c r="B214" s="665" t="s">
        <v>2566</v>
      </c>
      <c r="C214" s="665" t="s">
        <v>2925</v>
      </c>
      <c r="D214" s="746" t="s">
        <v>4078</v>
      </c>
      <c r="E214" s="747" t="s">
        <v>2952</v>
      </c>
      <c r="F214" s="665" t="s">
        <v>2921</v>
      </c>
      <c r="G214" s="665" t="s">
        <v>3018</v>
      </c>
      <c r="H214" s="665" t="s">
        <v>1433</v>
      </c>
      <c r="I214" s="665" t="s">
        <v>1469</v>
      </c>
      <c r="J214" s="665" t="s">
        <v>2660</v>
      </c>
      <c r="K214" s="665" t="s">
        <v>2662</v>
      </c>
      <c r="L214" s="666">
        <v>57.64</v>
      </c>
      <c r="M214" s="666">
        <v>115.28</v>
      </c>
      <c r="N214" s="665">
        <v>2</v>
      </c>
      <c r="O214" s="748">
        <v>0.5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</v>
      </c>
      <c r="B215" s="665" t="s">
        <v>2566</v>
      </c>
      <c r="C215" s="665" t="s">
        <v>2925</v>
      </c>
      <c r="D215" s="746" t="s">
        <v>4078</v>
      </c>
      <c r="E215" s="747" t="s">
        <v>2952</v>
      </c>
      <c r="F215" s="665" t="s">
        <v>2921</v>
      </c>
      <c r="G215" s="665" t="s">
        <v>3018</v>
      </c>
      <c r="H215" s="665" t="s">
        <v>1433</v>
      </c>
      <c r="I215" s="665" t="s">
        <v>3170</v>
      </c>
      <c r="J215" s="665" t="s">
        <v>2660</v>
      </c>
      <c r="K215" s="665" t="s">
        <v>3171</v>
      </c>
      <c r="L215" s="666">
        <v>0</v>
      </c>
      <c r="M215" s="666">
        <v>0</v>
      </c>
      <c r="N215" s="665">
        <v>6</v>
      </c>
      <c r="O215" s="748">
        <v>1.5</v>
      </c>
      <c r="P215" s="666">
        <v>0</v>
      </c>
      <c r="Q215" s="681"/>
      <c r="R215" s="665">
        <v>2</v>
      </c>
      <c r="S215" s="681">
        <v>0.33333333333333331</v>
      </c>
      <c r="T215" s="748">
        <v>0.5</v>
      </c>
      <c r="U215" s="704">
        <v>0.33333333333333331</v>
      </c>
    </row>
    <row r="216" spans="1:21" ht="14.4" customHeight="1" x14ac:dyDescent="0.3">
      <c r="A216" s="664">
        <v>5</v>
      </c>
      <c r="B216" s="665" t="s">
        <v>2566</v>
      </c>
      <c r="C216" s="665" t="s">
        <v>2925</v>
      </c>
      <c r="D216" s="746" t="s">
        <v>4078</v>
      </c>
      <c r="E216" s="747" t="s">
        <v>2952</v>
      </c>
      <c r="F216" s="665" t="s">
        <v>2921</v>
      </c>
      <c r="G216" s="665" t="s">
        <v>3018</v>
      </c>
      <c r="H216" s="665" t="s">
        <v>1433</v>
      </c>
      <c r="I216" s="665" t="s">
        <v>3172</v>
      </c>
      <c r="J216" s="665" t="s">
        <v>2660</v>
      </c>
      <c r="K216" s="665" t="s">
        <v>3173</v>
      </c>
      <c r="L216" s="666">
        <v>0</v>
      </c>
      <c r="M216" s="666">
        <v>0</v>
      </c>
      <c r="N216" s="665">
        <v>2</v>
      </c>
      <c r="O216" s="748">
        <v>0.5</v>
      </c>
      <c r="P216" s="666">
        <v>0</v>
      </c>
      <c r="Q216" s="681"/>
      <c r="R216" s="665">
        <v>2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5</v>
      </c>
      <c r="B217" s="665" t="s">
        <v>2566</v>
      </c>
      <c r="C217" s="665" t="s">
        <v>2925</v>
      </c>
      <c r="D217" s="746" t="s">
        <v>4078</v>
      </c>
      <c r="E217" s="747" t="s">
        <v>2952</v>
      </c>
      <c r="F217" s="665" t="s">
        <v>2921</v>
      </c>
      <c r="G217" s="665" t="s">
        <v>3020</v>
      </c>
      <c r="H217" s="665" t="s">
        <v>529</v>
      </c>
      <c r="I217" s="665" t="s">
        <v>597</v>
      </c>
      <c r="J217" s="665" t="s">
        <v>3021</v>
      </c>
      <c r="K217" s="665" t="s">
        <v>3022</v>
      </c>
      <c r="L217" s="666">
        <v>24.78</v>
      </c>
      <c r="M217" s="666">
        <v>198.24</v>
      </c>
      <c r="N217" s="665">
        <v>8</v>
      </c>
      <c r="O217" s="748">
        <v>6</v>
      </c>
      <c r="P217" s="666">
        <v>74.34</v>
      </c>
      <c r="Q217" s="681">
        <v>0.375</v>
      </c>
      <c r="R217" s="665">
        <v>3</v>
      </c>
      <c r="S217" s="681">
        <v>0.375</v>
      </c>
      <c r="T217" s="748">
        <v>3</v>
      </c>
      <c r="U217" s="704">
        <v>0.5</v>
      </c>
    </row>
    <row r="218" spans="1:21" ht="14.4" customHeight="1" x14ac:dyDescent="0.3">
      <c r="A218" s="664">
        <v>5</v>
      </c>
      <c r="B218" s="665" t="s">
        <v>2566</v>
      </c>
      <c r="C218" s="665" t="s">
        <v>2925</v>
      </c>
      <c r="D218" s="746" t="s">
        <v>4078</v>
      </c>
      <c r="E218" s="747" t="s">
        <v>2952</v>
      </c>
      <c r="F218" s="665" t="s">
        <v>2921</v>
      </c>
      <c r="G218" s="665" t="s">
        <v>3107</v>
      </c>
      <c r="H218" s="665" t="s">
        <v>529</v>
      </c>
      <c r="I218" s="665" t="s">
        <v>3108</v>
      </c>
      <c r="J218" s="665" t="s">
        <v>3109</v>
      </c>
      <c r="K218" s="665" t="s">
        <v>3110</v>
      </c>
      <c r="L218" s="666">
        <v>1982.3</v>
      </c>
      <c r="M218" s="666">
        <v>3964.6</v>
      </c>
      <c r="N218" s="665">
        <v>2</v>
      </c>
      <c r="O218" s="748">
        <v>0.5</v>
      </c>
      <c r="P218" s="666">
        <v>3964.6</v>
      </c>
      <c r="Q218" s="681">
        <v>1</v>
      </c>
      <c r="R218" s="665">
        <v>2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5</v>
      </c>
      <c r="B219" s="665" t="s">
        <v>2566</v>
      </c>
      <c r="C219" s="665" t="s">
        <v>2925</v>
      </c>
      <c r="D219" s="746" t="s">
        <v>4078</v>
      </c>
      <c r="E219" s="747" t="s">
        <v>2952</v>
      </c>
      <c r="F219" s="665" t="s">
        <v>2921</v>
      </c>
      <c r="G219" s="665" t="s">
        <v>3107</v>
      </c>
      <c r="H219" s="665" t="s">
        <v>529</v>
      </c>
      <c r="I219" s="665" t="s">
        <v>3174</v>
      </c>
      <c r="J219" s="665" t="s">
        <v>3109</v>
      </c>
      <c r="K219" s="665" t="s">
        <v>3175</v>
      </c>
      <c r="L219" s="666">
        <v>6167.15</v>
      </c>
      <c r="M219" s="666">
        <v>12334.3</v>
      </c>
      <c r="N219" s="665">
        <v>2</v>
      </c>
      <c r="O219" s="748">
        <v>0.5</v>
      </c>
      <c r="P219" s="666">
        <v>12334.3</v>
      </c>
      <c r="Q219" s="681">
        <v>1</v>
      </c>
      <c r="R219" s="665">
        <v>2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5</v>
      </c>
      <c r="B220" s="665" t="s">
        <v>2566</v>
      </c>
      <c r="C220" s="665" t="s">
        <v>2925</v>
      </c>
      <c r="D220" s="746" t="s">
        <v>4078</v>
      </c>
      <c r="E220" s="747" t="s">
        <v>2952</v>
      </c>
      <c r="F220" s="665" t="s">
        <v>2921</v>
      </c>
      <c r="G220" s="665" t="s">
        <v>3176</v>
      </c>
      <c r="H220" s="665" t="s">
        <v>529</v>
      </c>
      <c r="I220" s="665" t="s">
        <v>3177</v>
      </c>
      <c r="J220" s="665" t="s">
        <v>3178</v>
      </c>
      <c r="K220" s="665" t="s">
        <v>3179</v>
      </c>
      <c r="L220" s="666">
        <v>51.21</v>
      </c>
      <c r="M220" s="666">
        <v>51.21</v>
      </c>
      <c r="N220" s="665">
        <v>1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5</v>
      </c>
      <c r="B221" s="665" t="s">
        <v>2566</v>
      </c>
      <c r="C221" s="665" t="s">
        <v>2925</v>
      </c>
      <c r="D221" s="746" t="s">
        <v>4078</v>
      </c>
      <c r="E221" s="747" t="s">
        <v>2952</v>
      </c>
      <c r="F221" s="665" t="s">
        <v>2921</v>
      </c>
      <c r="G221" s="665" t="s">
        <v>3023</v>
      </c>
      <c r="H221" s="665" t="s">
        <v>529</v>
      </c>
      <c r="I221" s="665" t="s">
        <v>894</v>
      </c>
      <c r="J221" s="665" t="s">
        <v>895</v>
      </c>
      <c r="K221" s="665" t="s">
        <v>3024</v>
      </c>
      <c r="L221" s="666">
        <v>657.67</v>
      </c>
      <c r="M221" s="666">
        <v>657.67</v>
      </c>
      <c r="N221" s="665">
        <v>1</v>
      </c>
      <c r="O221" s="748">
        <v>0.5</v>
      </c>
      <c r="P221" s="666">
        <v>657.67</v>
      </c>
      <c r="Q221" s="681">
        <v>1</v>
      </c>
      <c r="R221" s="665">
        <v>1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5</v>
      </c>
      <c r="B222" s="665" t="s">
        <v>2566</v>
      </c>
      <c r="C222" s="665" t="s">
        <v>2925</v>
      </c>
      <c r="D222" s="746" t="s">
        <v>4078</v>
      </c>
      <c r="E222" s="747" t="s">
        <v>2952</v>
      </c>
      <c r="F222" s="665" t="s">
        <v>2921</v>
      </c>
      <c r="G222" s="665" t="s">
        <v>3023</v>
      </c>
      <c r="H222" s="665" t="s">
        <v>529</v>
      </c>
      <c r="I222" s="665" t="s">
        <v>3180</v>
      </c>
      <c r="J222" s="665" t="s">
        <v>895</v>
      </c>
      <c r="K222" s="665" t="s">
        <v>3181</v>
      </c>
      <c r="L222" s="666">
        <v>789.2</v>
      </c>
      <c r="M222" s="666">
        <v>1578.4</v>
      </c>
      <c r="N222" s="665">
        <v>2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5</v>
      </c>
      <c r="B223" s="665" t="s">
        <v>2566</v>
      </c>
      <c r="C223" s="665" t="s">
        <v>2925</v>
      </c>
      <c r="D223" s="746" t="s">
        <v>4078</v>
      </c>
      <c r="E223" s="747" t="s">
        <v>2952</v>
      </c>
      <c r="F223" s="665" t="s">
        <v>2921</v>
      </c>
      <c r="G223" s="665" t="s">
        <v>3116</v>
      </c>
      <c r="H223" s="665" t="s">
        <v>529</v>
      </c>
      <c r="I223" s="665" t="s">
        <v>811</v>
      </c>
      <c r="J223" s="665" t="s">
        <v>808</v>
      </c>
      <c r="K223" s="665" t="s">
        <v>3182</v>
      </c>
      <c r="L223" s="666">
        <v>93.96</v>
      </c>
      <c r="M223" s="666">
        <v>93.96</v>
      </c>
      <c r="N223" s="665">
        <v>1</v>
      </c>
      <c r="O223" s="748">
        <v>0.5</v>
      </c>
      <c r="P223" s="666">
        <v>93.96</v>
      </c>
      <c r="Q223" s="681">
        <v>1</v>
      </c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5</v>
      </c>
      <c r="B224" s="665" t="s">
        <v>2566</v>
      </c>
      <c r="C224" s="665" t="s">
        <v>2925</v>
      </c>
      <c r="D224" s="746" t="s">
        <v>4078</v>
      </c>
      <c r="E224" s="747" t="s">
        <v>2952</v>
      </c>
      <c r="F224" s="665" t="s">
        <v>2921</v>
      </c>
      <c r="G224" s="665" t="s">
        <v>3047</v>
      </c>
      <c r="H224" s="665" t="s">
        <v>529</v>
      </c>
      <c r="I224" s="665" t="s">
        <v>3183</v>
      </c>
      <c r="J224" s="665" t="s">
        <v>3184</v>
      </c>
      <c r="K224" s="665" t="s">
        <v>3185</v>
      </c>
      <c r="L224" s="666">
        <v>0</v>
      </c>
      <c r="M224" s="666">
        <v>0</v>
      </c>
      <c r="N224" s="665">
        <v>1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</v>
      </c>
      <c r="B225" s="665" t="s">
        <v>2566</v>
      </c>
      <c r="C225" s="665" t="s">
        <v>2925</v>
      </c>
      <c r="D225" s="746" t="s">
        <v>4078</v>
      </c>
      <c r="E225" s="747" t="s">
        <v>2952</v>
      </c>
      <c r="F225" s="665" t="s">
        <v>2921</v>
      </c>
      <c r="G225" s="665" t="s">
        <v>3047</v>
      </c>
      <c r="H225" s="665" t="s">
        <v>529</v>
      </c>
      <c r="I225" s="665" t="s">
        <v>767</v>
      </c>
      <c r="J225" s="665" t="s">
        <v>3048</v>
      </c>
      <c r="K225" s="665" t="s">
        <v>3049</v>
      </c>
      <c r="L225" s="666">
        <v>0</v>
      </c>
      <c r="M225" s="666">
        <v>0</v>
      </c>
      <c r="N225" s="665">
        <v>2</v>
      </c>
      <c r="O225" s="748">
        <v>1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5</v>
      </c>
      <c r="B226" s="665" t="s">
        <v>2566</v>
      </c>
      <c r="C226" s="665" t="s">
        <v>2925</v>
      </c>
      <c r="D226" s="746" t="s">
        <v>4078</v>
      </c>
      <c r="E226" s="747" t="s">
        <v>2952</v>
      </c>
      <c r="F226" s="665" t="s">
        <v>2921</v>
      </c>
      <c r="G226" s="665" t="s">
        <v>3025</v>
      </c>
      <c r="H226" s="665" t="s">
        <v>1433</v>
      </c>
      <c r="I226" s="665" t="s">
        <v>1541</v>
      </c>
      <c r="J226" s="665" t="s">
        <v>2680</v>
      </c>
      <c r="K226" s="665" t="s">
        <v>2681</v>
      </c>
      <c r="L226" s="666">
        <v>120.61</v>
      </c>
      <c r="M226" s="666">
        <v>120.61</v>
      </c>
      <c r="N226" s="665">
        <v>1</v>
      </c>
      <c r="O226" s="748">
        <v>1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5</v>
      </c>
      <c r="B227" s="665" t="s">
        <v>2566</v>
      </c>
      <c r="C227" s="665" t="s">
        <v>2925</v>
      </c>
      <c r="D227" s="746" t="s">
        <v>4078</v>
      </c>
      <c r="E227" s="747" t="s">
        <v>2952</v>
      </c>
      <c r="F227" s="665" t="s">
        <v>2921</v>
      </c>
      <c r="G227" s="665" t="s">
        <v>3025</v>
      </c>
      <c r="H227" s="665" t="s">
        <v>1433</v>
      </c>
      <c r="I227" s="665" t="s">
        <v>1502</v>
      </c>
      <c r="J227" s="665" t="s">
        <v>2680</v>
      </c>
      <c r="K227" s="665" t="s">
        <v>2682</v>
      </c>
      <c r="L227" s="666">
        <v>184.74</v>
      </c>
      <c r="M227" s="666">
        <v>184.74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</v>
      </c>
      <c r="B228" s="665" t="s">
        <v>2566</v>
      </c>
      <c r="C228" s="665" t="s">
        <v>2925</v>
      </c>
      <c r="D228" s="746" t="s">
        <v>4078</v>
      </c>
      <c r="E228" s="747" t="s">
        <v>2952</v>
      </c>
      <c r="F228" s="665" t="s">
        <v>2921</v>
      </c>
      <c r="G228" s="665" t="s">
        <v>3186</v>
      </c>
      <c r="H228" s="665" t="s">
        <v>529</v>
      </c>
      <c r="I228" s="665" t="s">
        <v>3187</v>
      </c>
      <c r="J228" s="665" t="s">
        <v>3188</v>
      </c>
      <c r="K228" s="665" t="s">
        <v>3189</v>
      </c>
      <c r="L228" s="666">
        <v>16.059999999999999</v>
      </c>
      <c r="M228" s="666">
        <v>16.059999999999999</v>
      </c>
      <c r="N228" s="665">
        <v>1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</v>
      </c>
      <c r="B229" s="665" t="s">
        <v>2566</v>
      </c>
      <c r="C229" s="665" t="s">
        <v>2925</v>
      </c>
      <c r="D229" s="746" t="s">
        <v>4078</v>
      </c>
      <c r="E229" s="747" t="s">
        <v>2952</v>
      </c>
      <c r="F229" s="665" t="s">
        <v>2923</v>
      </c>
      <c r="G229" s="665" t="s">
        <v>3128</v>
      </c>
      <c r="H229" s="665" t="s">
        <v>529</v>
      </c>
      <c r="I229" s="665" t="s">
        <v>3132</v>
      </c>
      <c r="J229" s="665" t="s">
        <v>3133</v>
      </c>
      <c r="K229" s="665" t="s">
        <v>3134</v>
      </c>
      <c r="L229" s="666">
        <v>378.48</v>
      </c>
      <c r="M229" s="666">
        <v>378.48</v>
      </c>
      <c r="N229" s="665">
        <v>1</v>
      </c>
      <c r="O229" s="748">
        <v>1</v>
      </c>
      <c r="P229" s="666">
        <v>378.48</v>
      </c>
      <c r="Q229" s="681">
        <v>1</v>
      </c>
      <c r="R229" s="665">
        <v>1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5</v>
      </c>
      <c r="B230" s="665" t="s">
        <v>2566</v>
      </c>
      <c r="C230" s="665" t="s">
        <v>2925</v>
      </c>
      <c r="D230" s="746" t="s">
        <v>4078</v>
      </c>
      <c r="E230" s="747" t="s">
        <v>2945</v>
      </c>
      <c r="F230" s="665" t="s">
        <v>2921</v>
      </c>
      <c r="G230" s="665" t="s">
        <v>2958</v>
      </c>
      <c r="H230" s="665" t="s">
        <v>1433</v>
      </c>
      <c r="I230" s="665" t="s">
        <v>1720</v>
      </c>
      <c r="J230" s="665" t="s">
        <v>2762</v>
      </c>
      <c r="K230" s="665" t="s">
        <v>2763</v>
      </c>
      <c r="L230" s="666">
        <v>149.52000000000001</v>
      </c>
      <c r="M230" s="666">
        <v>149.52000000000001</v>
      </c>
      <c r="N230" s="665">
        <v>1</v>
      </c>
      <c r="O230" s="748">
        <v>1</v>
      </c>
      <c r="P230" s="666">
        <v>149.52000000000001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5</v>
      </c>
      <c r="B231" s="665" t="s">
        <v>2566</v>
      </c>
      <c r="C231" s="665" t="s">
        <v>2925</v>
      </c>
      <c r="D231" s="746" t="s">
        <v>4078</v>
      </c>
      <c r="E231" s="747" t="s">
        <v>2945</v>
      </c>
      <c r="F231" s="665" t="s">
        <v>2921</v>
      </c>
      <c r="G231" s="665" t="s">
        <v>3190</v>
      </c>
      <c r="H231" s="665" t="s">
        <v>1433</v>
      </c>
      <c r="I231" s="665" t="s">
        <v>3191</v>
      </c>
      <c r="J231" s="665" t="s">
        <v>2818</v>
      </c>
      <c r="K231" s="665" t="s">
        <v>3192</v>
      </c>
      <c r="L231" s="666">
        <v>155.69999999999999</v>
      </c>
      <c r="M231" s="666">
        <v>155.69999999999999</v>
      </c>
      <c r="N231" s="665">
        <v>1</v>
      </c>
      <c r="O231" s="748">
        <v>0.5</v>
      </c>
      <c r="P231" s="666">
        <v>155.69999999999999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5</v>
      </c>
      <c r="B232" s="665" t="s">
        <v>2566</v>
      </c>
      <c r="C232" s="665" t="s">
        <v>2925</v>
      </c>
      <c r="D232" s="746" t="s">
        <v>4078</v>
      </c>
      <c r="E232" s="747" t="s">
        <v>2945</v>
      </c>
      <c r="F232" s="665" t="s">
        <v>2921</v>
      </c>
      <c r="G232" s="665" t="s">
        <v>2969</v>
      </c>
      <c r="H232" s="665" t="s">
        <v>529</v>
      </c>
      <c r="I232" s="665" t="s">
        <v>1668</v>
      </c>
      <c r="J232" s="665" t="s">
        <v>2971</v>
      </c>
      <c r="K232" s="665" t="s">
        <v>2972</v>
      </c>
      <c r="L232" s="666">
        <v>85.27</v>
      </c>
      <c r="M232" s="666">
        <v>85.27</v>
      </c>
      <c r="N232" s="665">
        <v>1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5</v>
      </c>
      <c r="B233" s="665" t="s">
        <v>2566</v>
      </c>
      <c r="C233" s="665" t="s">
        <v>2925</v>
      </c>
      <c r="D233" s="746" t="s">
        <v>4078</v>
      </c>
      <c r="E233" s="747" t="s">
        <v>2945</v>
      </c>
      <c r="F233" s="665" t="s">
        <v>2921</v>
      </c>
      <c r="G233" s="665" t="s">
        <v>2969</v>
      </c>
      <c r="H233" s="665" t="s">
        <v>529</v>
      </c>
      <c r="I233" s="665" t="s">
        <v>1652</v>
      </c>
      <c r="J233" s="665" t="s">
        <v>2971</v>
      </c>
      <c r="K233" s="665" t="s">
        <v>2770</v>
      </c>
      <c r="L233" s="666">
        <v>170.52</v>
      </c>
      <c r="M233" s="666">
        <v>170.52</v>
      </c>
      <c r="N233" s="665">
        <v>1</v>
      </c>
      <c r="O233" s="748">
        <v>0.5</v>
      </c>
      <c r="P233" s="666">
        <v>170.52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5</v>
      </c>
      <c r="B234" s="665" t="s">
        <v>2566</v>
      </c>
      <c r="C234" s="665" t="s">
        <v>2925</v>
      </c>
      <c r="D234" s="746" t="s">
        <v>4078</v>
      </c>
      <c r="E234" s="747" t="s">
        <v>2945</v>
      </c>
      <c r="F234" s="665" t="s">
        <v>2921</v>
      </c>
      <c r="G234" s="665" t="s">
        <v>2973</v>
      </c>
      <c r="H234" s="665" t="s">
        <v>529</v>
      </c>
      <c r="I234" s="665" t="s">
        <v>695</v>
      </c>
      <c r="J234" s="665" t="s">
        <v>696</v>
      </c>
      <c r="K234" s="665" t="s">
        <v>2974</v>
      </c>
      <c r="L234" s="666">
        <v>91.11</v>
      </c>
      <c r="M234" s="666">
        <v>728.88</v>
      </c>
      <c r="N234" s="665">
        <v>8</v>
      </c>
      <c r="O234" s="748">
        <v>7.5</v>
      </c>
      <c r="P234" s="666">
        <v>91.11</v>
      </c>
      <c r="Q234" s="681">
        <v>0.125</v>
      </c>
      <c r="R234" s="665">
        <v>1</v>
      </c>
      <c r="S234" s="681">
        <v>0.125</v>
      </c>
      <c r="T234" s="748">
        <v>0.5</v>
      </c>
      <c r="U234" s="704">
        <v>6.6666666666666666E-2</v>
      </c>
    </row>
    <row r="235" spans="1:21" ht="14.4" customHeight="1" x14ac:dyDescent="0.3">
      <c r="A235" s="664">
        <v>5</v>
      </c>
      <c r="B235" s="665" t="s">
        <v>2566</v>
      </c>
      <c r="C235" s="665" t="s">
        <v>2925</v>
      </c>
      <c r="D235" s="746" t="s">
        <v>4078</v>
      </c>
      <c r="E235" s="747" t="s">
        <v>2945</v>
      </c>
      <c r="F235" s="665" t="s">
        <v>2921</v>
      </c>
      <c r="G235" s="665" t="s">
        <v>2973</v>
      </c>
      <c r="H235" s="665" t="s">
        <v>529</v>
      </c>
      <c r="I235" s="665" t="s">
        <v>3193</v>
      </c>
      <c r="J235" s="665" t="s">
        <v>696</v>
      </c>
      <c r="K235" s="665" t="s">
        <v>2974</v>
      </c>
      <c r="L235" s="666">
        <v>91.11</v>
      </c>
      <c r="M235" s="666">
        <v>91.11</v>
      </c>
      <c r="N235" s="665">
        <v>1</v>
      </c>
      <c r="O235" s="748">
        <v>1</v>
      </c>
      <c r="P235" s="666">
        <v>91.11</v>
      </c>
      <c r="Q235" s="681">
        <v>1</v>
      </c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5</v>
      </c>
      <c r="B236" s="665" t="s">
        <v>2566</v>
      </c>
      <c r="C236" s="665" t="s">
        <v>2925</v>
      </c>
      <c r="D236" s="746" t="s">
        <v>4078</v>
      </c>
      <c r="E236" s="747" t="s">
        <v>2945</v>
      </c>
      <c r="F236" s="665" t="s">
        <v>2921</v>
      </c>
      <c r="G236" s="665" t="s">
        <v>3194</v>
      </c>
      <c r="H236" s="665" t="s">
        <v>529</v>
      </c>
      <c r="I236" s="665" t="s">
        <v>818</v>
      </c>
      <c r="J236" s="665" t="s">
        <v>819</v>
      </c>
      <c r="K236" s="665" t="s">
        <v>3195</v>
      </c>
      <c r="L236" s="666">
        <v>0</v>
      </c>
      <c r="M236" s="666">
        <v>0</v>
      </c>
      <c r="N236" s="665">
        <v>1</v>
      </c>
      <c r="O236" s="748">
        <v>1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</v>
      </c>
      <c r="B237" s="665" t="s">
        <v>2566</v>
      </c>
      <c r="C237" s="665" t="s">
        <v>2925</v>
      </c>
      <c r="D237" s="746" t="s">
        <v>4078</v>
      </c>
      <c r="E237" s="747" t="s">
        <v>2945</v>
      </c>
      <c r="F237" s="665" t="s">
        <v>2921</v>
      </c>
      <c r="G237" s="665" t="s">
        <v>2979</v>
      </c>
      <c r="H237" s="665" t="s">
        <v>529</v>
      </c>
      <c r="I237" s="665" t="s">
        <v>3196</v>
      </c>
      <c r="J237" s="665" t="s">
        <v>2981</v>
      </c>
      <c r="K237" s="665" t="s">
        <v>3197</v>
      </c>
      <c r="L237" s="666">
        <v>132.97999999999999</v>
      </c>
      <c r="M237" s="666">
        <v>132.97999999999999</v>
      </c>
      <c r="N237" s="665">
        <v>1</v>
      </c>
      <c r="O237" s="748">
        <v>1</v>
      </c>
      <c r="P237" s="666">
        <v>132.97999999999999</v>
      </c>
      <c r="Q237" s="681">
        <v>1</v>
      </c>
      <c r="R237" s="665">
        <v>1</v>
      </c>
      <c r="S237" s="681">
        <v>1</v>
      </c>
      <c r="T237" s="748">
        <v>1</v>
      </c>
      <c r="U237" s="704">
        <v>1</v>
      </c>
    </row>
    <row r="238" spans="1:21" ht="14.4" customHeight="1" x14ac:dyDescent="0.3">
      <c r="A238" s="664">
        <v>5</v>
      </c>
      <c r="B238" s="665" t="s">
        <v>2566</v>
      </c>
      <c r="C238" s="665" t="s">
        <v>2925</v>
      </c>
      <c r="D238" s="746" t="s">
        <v>4078</v>
      </c>
      <c r="E238" s="747" t="s">
        <v>2945</v>
      </c>
      <c r="F238" s="665" t="s">
        <v>2921</v>
      </c>
      <c r="G238" s="665" t="s">
        <v>2983</v>
      </c>
      <c r="H238" s="665" t="s">
        <v>1433</v>
      </c>
      <c r="I238" s="665" t="s">
        <v>1588</v>
      </c>
      <c r="J238" s="665" t="s">
        <v>2692</v>
      </c>
      <c r="K238" s="665" t="s">
        <v>2693</v>
      </c>
      <c r="L238" s="666">
        <v>93.43</v>
      </c>
      <c r="M238" s="666">
        <v>93.43</v>
      </c>
      <c r="N238" s="665">
        <v>1</v>
      </c>
      <c r="O238" s="748">
        <v>1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</v>
      </c>
      <c r="B239" s="665" t="s">
        <v>2566</v>
      </c>
      <c r="C239" s="665" t="s">
        <v>2925</v>
      </c>
      <c r="D239" s="746" t="s">
        <v>4078</v>
      </c>
      <c r="E239" s="747" t="s">
        <v>2945</v>
      </c>
      <c r="F239" s="665" t="s">
        <v>2921</v>
      </c>
      <c r="G239" s="665" t="s">
        <v>2983</v>
      </c>
      <c r="H239" s="665" t="s">
        <v>1433</v>
      </c>
      <c r="I239" s="665" t="s">
        <v>1594</v>
      </c>
      <c r="J239" s="665" t="s">
        <v>2692</v>
      </c>
      <c r="K239" s="665" t="s">
        <v>2694</v>
      </c>
      <c r="L239" s="666">
        <v>186.87</v>
      </c>
      <c r="M239" s="666">
        <v>1494.96</v>
      </c>
      <c r="N239" s="665">
        <v>8</v>
      </c>
      <c r="O239" s="748">
        <v>6.5</v>
      </c>
      <c r="P239" s="666">
        <v>934.35</v>
      </c>
      <c r="Q239" s="681">
        <v>0.625</v>
      </c>
      <c r="R239" s="665">
        <v>5</v>
      </c>
      <c r="S239" s="681">
        <v>0.625</v>
      </c>
      <c r="T239" s="748">
        <v>4</v>
      </c>
      <c r="U239" s="704">
        <v>0.61538461538461542</v>
      </c>
    </row>
    <row r="240" spans="1:21" ht="14.4" customHeight="1" x14ac:dyDescent="0.3">
      <c r="A240" s="664">
        <v>5</v>
      </c>
      <c r="B240" s="665" t="s">
        <v>2566</v>
      </c>
      <c r="C240" s="665" t="s">
        <v>2925</v>
      </c>
      <c r="D240" s="746" t="s">
        <v>4078</v>
      </c>
      <c r="E240" s="747" t="s">
        <v>2945</v>
      </c>
      <c r="F240" s="665" t="s">
        <v>2921</v>
      </c>
      <c r="G240" s="665" t="s">
        <v>2984</v>
      </c>
      <c r="H240" s="665" t="s">
        <v>529</v>
      </c>
      <c r="I240" s="665" t="s">
        <v>975</v>
      </c>
      <c r="J240" s="665" t="s">
        <v>976</v>
      </c>
      <c r="K240" s="665" t="s">
        <v>2987</v>
      </c>
      <c r="L240" s="666">
        <v>52.75</v>
      </c>
      <c r="M240" s="666">
        <v>52.75</v>
      </c>
      <c r="N240" s="665">
        <v>1</v>
      </c>
      <c r="O240" s="748">
        <v>0.5</v>
      </c>
      <c r="P240" s="666">
        <v>52.75</v>
      </c>
      <c r="Q240" s="681">
        <v>1</v>
      </c>
      <c r="R240" s="665">
        <v>1</v>
      </c>
      <c r="S240" s="681">
        <v>1</v>
      </c>
      <c r="T240" s="748">
        <v>0.5</v>
      </c>
      <c r="U240" s="704">
        <v>1</v>
      </c>
    </row>
    <row r="241" spans="1:21" ht="14.4" customHeight="1" x14ac:dyDescent="0.3">
      <c r="A241" s="664">
        <v>5</v>
      </c>
      <c r="B241" s="665" t="s">
        <v>2566</v>
      </c>
      <c r="C241" s="665" t="s">
        <v>2925</v>
      </c>
      <c r="D241" s="746" t="s">
        <v>4078</v>
      </c>
      <c r="E241" s="747" t="s">
        <v>2945</v>
      </c>
      <c r="F241" s="665" t="s">
        <v>2921</v>
      </c>
      <c r="G241" s="665" t="s">
        <v>2984</v>
      </c>
      <c r="H241" s="665" t="s">
        <v>529</v>
      </c>
      <c r="I241" s="665" t="s">
        <v>975</v>
      </c>
      <c r="J241" s="665" t="s">
        <v>976</v>
      </c>
      <c r="K241" s="665" t="s">
        <v>2987</v>
      </c>
      <c r="L241" s="666">
        <v>58.63</v>
      </c>
      <c r="M241" s="666">
        <v>58.63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</v>
      </c>
      <c r="B242" s="665" t="s">
        <v>2566</v>
      </c>
      <c r="C242" s="665" t="s">
        <v>2925</v>
      </c>
      <c r="D242" s="746" t="s">
        <v>4078</v>
      </c>
      <c r="E242" s="747" t="s">
        <v>2945</v>
      </c>
      <c r="F242" s="665" t="s">
        <v>2921</v>
      </c>
      <c r="G242" s="665" t="s">
        <v>2984</v>
      </c>
      <c r="H242" s="665" t="s">
        <v>529</v>
      </c>
      <c r="I242" s="665" t="s">
        <v>2989</v>
      </c>
      <c r="J242" s="665" t="s">
        <v>2990</v>
      </c>
      <c r="K242" s="665" t="s">
        <v>2991</v>
      </c>
      <c r="L242" s="666">
        <v>0</v>
      </c>
      <c r="M242" s="666">
        <v>0</v>
      </c>
      <c r="N242" s="665">
        <v>1</v>
      </c>
      <c r="O242" s="748">
        <v>0.5</v>
      </c>
      <c r="P242" s="666">
        <v>0</v>
      </c>
      <c r="Q242" s="681"/>
      <c r="R242" s="665">
        <v>1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5</v>
      </c>
      <c r="B243" s="665" t="s">
        <v>2566</v>
      </c>
      <c r="C243" s="665" t="s">
        <v>2925</v>
      </c>
      <c r="D243" s="746" t="s">
        <v>4078</v>
      </c>
      <c r="E243" s="747" t="s">
        <v>2945</v>
      </c>
      <c r="F243" s="665" t="s">
        <v>2921</v>
      </c>
      <c r="G243" s="665" t="s">
        <v>2984</v>
      </c>
      <c r="H243" s="665" t="s">
        <v>529</v>
      </c>
      <c r="I243" s="665" t="s">
        <v>2992</v>
      </c>
      <c r="J243" s="665" t="s">
        <v>2993</v>
      </c>
      <c r="K243" s="665" t="s">
        <v>2994</v>
      </c>
      <c r="L243" s="666">
        <v>0</v>
      </c>
      <c r="M243" s="666">
        <v>0</v>
      </c>
      <c r="N243" s="665">
        <v>2</v>
      </c>
      <c r="O243" s="748">
        <v>1.5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5</v>
      </c>
      <c r="B244" s="665" t="s">
        <v>2566</v>
      </c>
      <c r="C244" s="665" t="s">
        <v>2925</v>
      </c>
      <c r="D244" s="746" t="s">
        <v>4078</v>
      </c>
      <c r="E244" s="747" t="s">
        <v>2945</v>
      </c>
      <c r="F244" s="665" t="s">
        <v>2921</v>
      </c>
      <c r="G244" s="665" t="s">
        <v>3003</v>
      </c>
      <c r="H244" s="665" t="s">
        <v>1433</v>
      </c>
      <c r="I244" s="665" t="s">
        <v>1459</v>
      </c>
      <c r="J244" s="665" t="s">
        <v>1460</v>
      </c>
      <c r="K244" s="665" t="s">
        <v>2689</v>
      </c>
      <c r="L244" s="666">
        <v>923.74</v>
      </c>
      <c r="M244" s="666">
        <v>1847.48</v>
      </c>
      <c r="N244" s="665">
        <v>2</v>
      </c>
      <c r="O244" s="748">
        <v>2</v>
      </c>
      <c r="P244" s="666">
        <v>923.74</v>
      </c>
      <c r="Q244" s="681">
        <v>0.5</v>
      </c>
      <c r="R244" s="665">
        <v>1</v>
      </c>
      <c r="S244" s="681">
        <v>0.5</v>
      </c>
      <c r="T244" s="748">
        <v>1</v>
      </c>
      <c r="U244" s="704">
        <v>0.5</v>
      </c>
    </row>
    <row r="245" spans="1:21" ht="14.4" customHeight="1" x14ac:dyDescent="0.3">
      <c r="A245" s="664">
        <v>5</v>
      </c>
      <c r="B245" s="665" t="s">
        <v>2566</v>
      </c>
      <c r="C245" s="665" t="s">
        <v>2925</v>
      </c>
      <c r="D245" s="746" t="s">
        <v>4078</v>
      </c>
      <c r="E245" s="747" t="s">
        <v>2945</v>
      </c>
      <c r="F245" s="665" t="s">
        <v>2921</v>
      </c>
      <c r="G245" s="665" t="s">
        <v>3003</v>
      </c>
      <c r="H245" s="665" t="s">
        <v>1433</v>
      </c>
      <c r="I245" s="665" t="s">
        <v>3198</v>
      </c>
      <c r="J245" s="665" t="s">
        <v>1460</v>
      </c>
      <c r="K245" s="665" t="s">
        <v>2847</v>
      </c>
      <c r="L245" s="666">
        <v>1154.68</v>
      </c>
      <c r="M245" s="666">
        <v>1154.68</v>
      </c>
      <c r="N245" s="665">
        <v>1</v>
      </c>
      <c r="O245" s="748">
        <v>0.5</v>
      </c>
      <c r="P245" s="666">
        <v>1154.68</v>
      </c>
      <c r="Q245" s="681">
        <v>1</v>
      </c>
      <c r="R245" s="665">
        <v>1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5</v>
      </c>
      <c r="B246" s="665" t="s">
        <v>2566</v>
      </c>
      <c r="C246" s="665" t="s">
        <v>2925</v>
      </c>
      <c r="D246" s="746" t="s">
        <v>4078</v>
      </c>
      <c r="E246" s="747" t="s">
        <v>2945</v>
      </c>
      <c r="F246" s="665" t="s">
        <v>2921</v>
      </c>
      <c r="G246" s="665" t="s">
        <v>3003</v>
      </c>
      <c r="H246" s="665" t="s">
        <v>1433</v>
      </c>
      <c r="I246" s="665" t="s">
        <v>3045</v>
      </c>
      <c r="J246" s="665" t="s">
        <v>1485</v>
      </c>
      <c r="K246" s="665" t="s">
        <v>3046</v>
      </c>
      <c r="L246" s="666">
        <v>1385.62</v>
      </c>
      <c r="M246" s="666">
        <v>1385.62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5</v>
      </c>
      <c r="B247" s="665" t="s">
        <v>2566</v>
      </c>
      <c r="C247" s="665" t="s">
        <v>2925</v>
      </c>
      <c r="D247" s="746" t="s">
        <v>4078</v>
      </c>
      <c r="E247" s="747" t="s">
        <v>2945</v>
      </c>
      <c r="F247" s="665" t="s">
        <v>2921</v>
      </c>
      <c r="G247" s="665" t="s">
        <v>3015</v>
      </c>
      <c r="H247" s="665" t="s">
        <v>529</v>
      </c>
      <c r="I247" s="665" t="s">
        <v>2277</v>
      </c>
      <c r="J247" s="665" t="s">
        <v>719</v>
      </c>
      <c r="K247" s="665" t="s">
        <v>3199</v>
      </c>
      <c r="L247" s="666">
        <v>301.2</v>
      </c>
      <c r="M247" s="666">
        <v>301.2</v>
      </c>
      <c r="N247" s="665">
        <v>1</v>
      </c>
      <c r="O247" s="748">
        <v>0.5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5</v>
      </c>
      <c r="B248" s="665" t="s">
        <v>2566</v>
      </c>
      <c r="C248" s="665" t="s">
        <v>2925</v>
      </c>
      <c r="D248" s="746" t="s">
        <v>4078</v>
      </c>
      <c r="E248" s="747" t="s">
        <v>2945</v>
      </c>
      <c r="F248" s="665" t="s">
        <v>2921</v>
      </c>
      <c r="G248" s="665" t="s">
        <v>3054</v>
      </c>
      <c r="H248" s="665" t="s">
        <v>1433</v>
      </c>
      <c r="I248" s="665" t="s">
        <v>3200</v>
      </c>
      <c r="J248" s="665" t="s">
        <v>2741</v>
      </c>
      <c r="K248" s="665" t="s">
        <v>2870</v>
      </c>
      <c r="L248" s="666">
        <v>278.64</v>
      </c>
      <c r="M248" s="666">
        <v>278.64</v>
      </c>
      <c r="N248" s="665">
        <v>1</v>
      </c>
      <c r="O248" s="748">
        <v>0.5</v>
      </c>
      <c r="P248" s="666">
        <v>278.64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5</v>
      </c>
      <c r="B249" s="665" t="s">
        <v>2566</v>
      </c>
      <c r="C249" s="665" t="s">
        <v>2925</v>
      </c>
      <c r="D249" s="746" t="s">
        <v>4078</v>
      </c>
      <c r="E249" s="747" t="s">
        <v>2945</v>
      </c>
      <c r="F249" s="665" t="s">
        <v>2921</v>
      </c>
      <c r="G249" s="665" t="s">
        <v>3023</v>
      </c>
      <c r="H249" s="665" t="s">
        <v>529</v>
      </c>
      <c r="I249" s="665" t="s">
        <v>894</v>
      </c>
      <c r="J249" s="665" t="s">
        <v>895</v>
      </c>
      <c r="K249" s="665" t="s">
        <v>3024</v>
      </c>
      <c r="L249" s="666">
        <v>657.67</v>
      </c>
      <c r="M249" s="666">
        <v>1973.0099999999998</v>
      </c>
      <c r="N249" s="665">
        <v>3</v>
      </c>
      <c r="O249" s="748">
        <v>2</v>
      </c>
      <c r="P249" s="666">
        <v>1315.34</v>
      </c>
      <c r="Q249" s="681">
        <v>0.66666666666666674</v>
      </c>
      <c r="R249" s="665">
        <v>2</v>
      </c>
      <c r="S249" s="681">
        <v>0.66666666666666663</v>
      </c>
      <c r="T249" s="748">
        <v>1.5</v>
      </c>
      <c r="U249" s="704">
        <v>0.75</v>
      </c>
    </row>
    <row r="250" spans="1:21" ht="14.4" customHeight="1" x14ac:dyDescent="0.3">
      <c r="A250" s="664">
        <v>5</v>
      </c>
      <c r="B250" s="665" t="s">
        <v>2566</v>
      </c>
      <c r="C250" s="665" t="s">
        <v>2925</v>
      </c>
      <c r="D250" s="746" t="s">
        <v>4078</v>
      </c>
      <c r="E250" s="747" t="s">
        <v>2945</v>
      </c>
      <c r="F250" s="665" t="s">
        <v>2921</v>
      </c>
      <c r="G250" s="665" t="s">
        <v>3047</v>
      </c>
      <c r="H250" s="665" t="s">
        <v>529</v>
      </c>
      <c r="I250" s="665" t="s">
        <v>767</v>
      </c>
      <c r="J250" s="665" t="s">
        <v>3048</v>
      </c>
      <c r="K250" s="665" t="s">
        <v>3049</v>
      </c>
      <c r="L250" s="666">
        <v>0</v>
      </c>
      <c r="M250" s="666">
        <v>0</v>
      </c>
      <c r="N250" s="665">
        <v>1</v>
      </c>
      <c r="O250" s="748">
        <v>1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5</v>
      </c>
      <c r="B251" s="665" t="s">
        <v>2566</v>
      </c>
      <c r="C251" s="665" t="s">
        <v>2925</v>
      </c>
      <c r="D251" s="746" t="s">
        <v>4078</v>
      </c>
      <c r="E251" s="747" t="s">
        <v>2945</v>
      </c>
      <c r="F251" s="665" t="s">
        <v>2921</v>
      </c>
      <c r="G251" s="665" t="s">
        <v>3025</v>
      </c>
      <c r="H251" s="665" t="s">
        <v>1433</v>
      </c>
      <c r="I251" s="665" t="s">
        <v>1502</v>
      </c>
      <c r="J251" s="665" t="s">
        <v>2680</v>
      </c>
      <c r="K251" s="665" t="s">
        <v>2682</v>
      </c>
      <c r="L251" s="666">
        <v>184.74</v>
      </c>
      <c r="M251" s="666">
        <v>184.74</v>
      </c>
      <c r="N251" s="665">
        <v>1</v>
      </c>
      <c r="O251" s="748">
        <v>0.5</v>
      </c>
      <c r="P251" s="666">
        <v>184.74</v>
      </c>
      <c r="Q251" s="681">
        <v>1</v>
      </c>
      <c r="R251" s="665">
        <v>1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5</v>
      </c>
      <c r="B252" s="665" t="s">
        <v>2566</v>
      </c>
      <c r="C252" s="665" t="s">
        <v>2925</v>
      </c>
      <c r="D252" s="746" t="s">
        <v>4078</v>
      </c>
      <c r="E252" s="747" t="s">
        <v>2945</v>
      </c>
      <c r="F252" s="665" t="s">
        <v>2921</v>
      </c>
      <c r="G252" s="665" t="s">
        <v>3201</v>
      </c>
      <c r="H252" s="665" t="s">
        <v>529</v>
      </c>
      <c r="I252" s="665" t="s">
        <v>3202</v>
      </c>
      <c r="J252" s="665" t="s">
        <v>3203</v>
      </c>
      <c r="K252" s="665" t="s">
        <v>3204</v>
      </c>
      <c r="L252" s="666">
        <v>683.39</v>
      </c>
      <c r="M252" s="666">
        <v>683.39</v>
      </c>
      <c r="N252" s="665">
        <v>1</v>
      </c>
      <c r="O252" s="748">
        <v>0.5</v>
      </c>
      <c r="P252" s="666">
        <v>683.39</v>
      </c>
      <c r="Q252" s="681">
        <v>1</v>
      </c>
      <c r="R252" s="665">
        <v>1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5</v>
      </c>
      <c r="B253" s="665" t="s">
        <v>2566</v>
      </c>
      <c r="C253" s="665" t="s">
        <v>2925</v>
      </c>
      <c r="D253" s="746" t="s">
        <v>4078</v>
      </c>
      <c r="E253" s="747" t="s">
        <v>2945</v>
      </c>
      <c r="F253" s="665" t="s">
        <v>2921</v>
      </c>
      <c r="G253" s="665" t="s">
        <v>3205</v>
      </c>
      <c r="H253" s="665" t="s">
        <v>529</v>
      </c>
      <c r="I253" s="665" t="s">
        <v>3206</v>
      </c>
      <c r="J253" s="665" t="s">
        <v>3207</v>
      </c>
      <c r="K253" s="665" t="s">
        <v>3208</v>
      </c>
      <c r="L253" s="666">
        <v>0</v>
      </c>
      <c r="M253" s="666">
        <v>0</v>
      </c>
      <c r="N253" s="665">
        <v>1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5</v>
      </c>
      <c r="B254" s="665" t="s">
        <v>2566</v>
      </c>
      <c r="C254" s="665" t="s">
        <v>2925</v>
      </c>
      <c r="D254" s="746" t="s">
        <v>4078</v>
      </c>
      <c r="E254" s="747" t="s">
        <v>2945</v>
      </c>
      <c r="F254" s="665" t="s">
        <v>2923</v>
      </c>
      <c r="G254" s="665" t="s">
        <v>3128</v>
      </c>
      <c r="H254" s="665" t="s">
        <v>529</v>
      </c>
      <c r="I254" s="665" t="s">
        <v>3129</v>
      </c>
      <c r="J254" s="665" t="s">
        <v>3130</v>
      </c>
      <c r="K254" s="665" t="s">
        <v>3131</v>
      </c>
      <c r="L254" s="666">
        <v>378.48</v>
      </c>
      <c r="M254" s="666">
        <v>378.48</v>
      </c>
      <c r="N254" s="665">
        <v>1</v>
      </c>
      <c r="O254" s="748">
        <v>1</v>
      </c>
      <c r="P254" s="666">
        <v>378.48</v>
      </c>
      <c r="Q254" s="681">
        <v>1</v>
      </c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5</v>
      </c>
      <c r="B255" s="665" t="s">
        <v>2566</v>
      </c>
      <c r="C255" s="665" t="s">
        <v>2925</v>
      </c>
      <c r="D255" s="746" t="s">
        <v>4078</v>
      </c>
      <c r="E255" s="747" t="s">
        <v>2947</v>
      </c>
      <c r="F255" s="665" t="s">
        <v>2921</v>
      </c>
      <c r="G255" s="665" t="s">
        <v>3209</v>
      </c>
      <c r="H255" s="665" t="s">
        <v>529</v>
      </c>
      <c r="I255" s="665" t="s">
        <v>3210</v>
      </c>
      <c r="J255" s="665" t="s">
        <v>999</v>
      </c>
      <c r="K255" s="665" t="s">
        <v>3211</v>
      </c>
      <c r="L255" s="666">
        <v>0</v>
      </c>
      <c r="M255" s="666">
        <v>0</v>
      </c>
      <c r="N255" s="665">
        <v>1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5</v>
      </c>
      <c r="B256" s="665" t="s">
        <v>2566</v>
      </c>
      <c r="C256" s="665" t="s">
        <v>2925</v>
      </c>
      <c r="D256" s="746" t="s">
        <v>4078</v>
      </c>
      <c r="E256" s="747" t="s">
        <v>2947</v>
      </c>
      <c r="F256" s="665" t="s">
        <v>2921</v>
      </c>
      <c r="G256" s="665" t="s">
        <v>2958</v>
      </c>
      <c r="H256" s="665" t="s">
        <v>529</v>
      </c>
      <c r="I256" s="665" t="s">
        <v>3138</v>
      </c>
      <c r="J256" s="665" t="s">
        <v>3139</v>
      </c>
      <c r="K256" s="665" t="s">
        <v>3140</v>
      </c>
      <c r="L256" s="666">
        <v>154.36000000000001</v>
      </c>
      <c r="M256" s="666">
        <v>154.36000000000001</v>
      </c>
      <c r="N256" s="665">
        <v>1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5</v>
      </c>
      <c r="B257" s="665" t="s">
        <v>2566</v>
      </c>
      <c r="C257" s="665" t="s">
        <v>2925</v>
      </c>
      <c r="D257" s="746" t="s">
        <v>4078</v>
      </c>
      <c r="E257" s="747" t="s">
        <v>2947</v>
      </c>
      <c r="F257" s="665" t="s">
        <v>2921</v>
      </c>
      <c r="G257" s="665" t="s">
        <v>2958</v>
      </c>
      <c r="H257" s="665" t="s">
        <v>1433</v>
      </c>
      <c r="I257" s="665" t="s">
        <v>1716</v>
      </c>
      <c r="J257" s="665" t="s">
        <v>2425</v>
      </c>
      <c r="K257" s="665" t="s">
        <v>2756</v>
      </c>
      <c r="L257" s="666">
        <v>154.36000000000001</v>
      </c>
      <c r="M257" s="666">
        <v>617.44000000000005</v>
      </c>
      <c r="N257" s="665">
        <v>4</v>
      </c>
      <c r="O257" s="748">
        <v>2</v>
      </c>
      <c r="P257" s="666">
        <v>308.72000000000003</v>
      </c>
      <c r="Q257" s="681">
        <v>0.5</v>
      </c>
      <c r="R257" s="665">
        <v>2</v>
      </c>
      <c r="S257" s="681">
        <v>0.5</v>
      </c>
      <c r="T257" s="748">
        <v>1</v>
      </c>
      <c r="U257" s="704">
        <v>0.5</v>
      </c>
    </row>
    <row r="258" spans="1:21" ht="14.4" customHeight="1" x14ac:dyDescent="0.3">
      <c r="A258" s="664">
        <v>5</v>
      </c>
      <c r="B258" s="665" t="s">
        <v>2566</v>
      </c>
      <c r="C258" s="665" t="s">
        <v>2925</v>
      </c>
      <c r="D258" s="746" t="s">
        <v>4078</v>
      </c>
      <c r="E258" s="747" t="s">
        <v>2947</v>
      </c>
      <c r="F258" s="665" t="s">
        <v>2921</v>
      </c>
      <c r="G258" s="665" t="s">
        <v>2958</v>
      </c>
      <c r="H258" s="665" t="s">
        <v>1433</v>
      </c>
      <c r="I258" s="665" t="s">
        <v>1720</v>
      </c>
      <c r="J258" s="665" t="s">
        <v>2762</v>
      </c>
      <c r="K258" s="665" t="s">
        <v>2763</v>
      </c>
      <c r="L258" s="666">
        <v>149.52000000000001</v>
      </c>
      <c r="M258" s="666">
        <v>149.52000000000001</v>
      </c>
      <c r="N258" s="665">
        <v>1</v>
      </c>
      <c r="O258" s="748">
        <v>0.5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</v>
      </c>
      <c r="B259" s="665" t="s">
        <v>2566</v>
      </c>
      <c r="C259" s="665" t="s">
        <v>2925</v>
      </c>
      <c r="D259" s="746" t="s">
        <v>4078</v>
      </c>
      <c r="E259" s="747" t="s">
        <v>2947</v>
      </c>
      <c r="F259" s="665" t="s">
        <v>2921</v>
      </c>
      <c r="G259" s="665" t="s">
        <v>2962</v>
      </c>
      <c r="H259" s="665" t="s">
        <v>1433</v>
      </c>
      <c r="I259" s="665" t="s">
        <v>3212</v>
      </c>
      <c r="J259" s="665" t="s">
        <v>3213</v>
      </c>
      <c r="K259" s="665" t="s">
        <v>3214</v>
      </c>
      <c r="L259" s="666">
        <v>181.13</v>
      </c>
      <c r="M259" s="666">
        <v>181.13</v>
      </c>
      <c r="N259" s="665">
        <v>1</v>
      </c>
      <c r="O259" s="748">
        <v>0.5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5</v>
      </c>
      <c r="B260" s="665" t="s">
        <v>2566</v>
      </c>
      <c r="C260" s="665" t="s">
        <v>2925</v>
      </c>
      <c r="D260" s="746" t="s">
        <v>4078</v>
      </c>
      <c r="E260" s="747" t="s">
        <v>2947</v>
      </c>
      <c r="F260" s="665" t="s">
        <v>2921</v>
      </c>
      <c r="G260" s="665" t="s">
        <v>2962</v>
      </c>
      <c r="H260" s="665" t="s">
        <v>1433</v>
      </c>
      <c r="I260" s="665" t="s">
        <v>1498</v>
      </c>
      <c r="J260" s="665" t="s">
        <v>2738</v>
      </c>
      <c r="K260" s="665" t="s">
        <v>2739</v>
      </c>
      <c r="L260" s="666">
        <v>117.73</v>
      </c>
      <c r="M260" s="666">
        <v>117.73</v>
      </c>
      <c r="N260" s="665">
        <v>1</v>
      </c>
      <c r="O260" s="748">
        <v>0.5</v>
      </c>
      <c r="P260" s="666">
        <v>117.73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5</v>
      </c>
      <c r="B261" s="665" t="s">
        <v>2566</v>
      </c>
      <c r="C261" s="665" t="s">
        <v>2925</v>
      </c>
      <c r="D261" s="746" t="s">
        <v>4078</v>
      </c>
      <c r="E261" s="747" t="s">
        <v>2947</v>
      </c>
      <c r="F261" s="665" t="s">
        <v>2921</v>
      </c>
      <c r="G261" s="665" t="s">
        <v>2965</v>
      </c>
      <c r="H261" s="665" t="s">
        <v>529</v>
      </c>
      <c r="I261" s="665" t="s">
        <v>2966</v>
      </c>
      <c r="J261" s="665" t="s">
        <v>2967</v>
      </c>
      <c r="K261" s="665" t="s">
        <v>2968</v>
      </c>
      <c r="L261" s="666">
        <v>0</v>
      </c>
      <c r="M261" s="666">
        <v>0</v>
      </c>
      <c r="N261" s="665">
        <v>1</v>
      </c>
      <c r="O261" s="748">
        <v>1</v>
      </c>
      <c r="P261" s="666">
        <v>0</v>
      </c>
      <c r="Q261" s="681"/>
      <c r="R261" s="665">
        <v>1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5</v>
      </c>
      <c r="B262" s="665" t="s">
        <v>2566</v>
      </c>
      <c r="C262" s="665" t="s">
        <v>2925</v>
      </c>
      <c r="D262" s="746" t="s">
        <v>4078</v>
      </c>
      <c r="E262" s="747" t="s">
        <v>2947</v>
      </c>
      <c r="F262" s="665" t="s">
        <v>2921</v>
      </c>
      <c r="G262" s="665" t="s">
        <v>2969</v>
      </c>
      <c r="H262" s="665" t="s">
        <v>529</v>
      </c>
      <c r="I262" s="665" t="s">
        <v>1668</v>
      </c>
      <c r="J262" s="665" t="s">
        <v>2971</v>
      </c>
      <c r="K262" s="665" t="s">
        <v>2972</v>
      </c>
      <c r="L262" s="666">
        <v>85.27</v>
      </c>
      <c r="M262" s="666">
        <v>341.08</v>
      </c>
      <c r="N262" s="665">
        <v>4</v>
      </c>
      <c r="O262" s="748">
        <v>3.5</v>
      </c>
      <c r="P262" s="666">
        <v>85.27</v>
      </c>
      <c r="Q262" s="681">
        <v>0.25</v>
      </c>
      <c r="R262" s="665">
        <v>1</v>
      </c>
      <c r="S262" s="681">
        <v>0.25</v>
      </c>
      <c r="T262" s="748">
        <v>1</v>
      </c>
      <c r="U262" s="704">
        <v>0.2857142857142857</v>
      </c>
    </row>
    <row r="263" spans="1:21" ht="14.4" customHeight="1" x14ac:dyDescent="0.3">
      <c r="A263" s="664">
        <v>5</v>
      </c>
      <c r="B263" s="665" t="s">
        <v>2566</v>
      </c>
      <c r="C263" s="665" t="s">
        <v>2925</v>
      </c>
      <c r="D263" s="746" t="s">
        <v>4078</v>
      </c>
      <c r="E263" s="747" t="s">
        <v>2947</v>
      </c>
      <c r="F263" s="665" t="s">
        <v>2921</v>
      </c>
      <c r="G263" s="665" t="s">
        <v>2969</v>
      </c>
      <c r="H263" s="665" t="s">
        <v>529</v>
      </c>
      <c r="I263" s="665" t="s">
        <v>3143</v>
      </c>
      <c r="J263" s="665" t="s">
        <v>2971</v>
      </c>
      <c r="K263" s="665" t="s">
        <v>3144</v>
      </c>
      <c r="L263" s="666">
        <v>0</v>
      </c>
      <c r="M263" s="666">
        <v>0</v>
      </c>
      <c r="N263" s="665">
        <v>2</v>
      </c>
      <c r="O263" s="748">
        <v>1</v>
      </c>
      <c r="P263" s="666">
        <v>0</v>
      </c>
      <c r="Q263" s="681"/>
      <c r="R263" s="665">
        <v>1</v>
      </c>
      <c r="S263" s="681">
        <v>0.5</v>
      </c>
      <c r="T263" s="748">
        <v>0.5</v>
      </c>
      <c r="U263" s="704">
        <v>0.5</v>
      </c>
    </row>
    <row r="264" spans="1:21" ht="14.4" customHeight="1" x14ac:dyDescent="0.3">
      <c r="A264" s="664">
        <v>5</v>
      </c>
      <c r="B264" s="665" t="s">
        <v>2566</v>
      </c>
      <c r="C264" s="665" t="s">
        <v>2925</v>
      </c>
      <c r="D264" s="746" t="s">
        <v>4078</v>
      </c>
      <c r="E264" s="747" t="s">
        <v>2947</v>
      </c>
      <c r="F264" s="665" t="s">
        <v>2921</v>
      </c>
      <c r="G264" s="665" t="s">
        <v>2969</v>
      </c>
      <c r="H264" s="665" t="s">
        <v>529</v>
      </c>
      <c r="I264" s="665" t="s">
        <v>1652</v>
      </c>
      <c r="J264" s="665" t="s">
        <v>2971</v>
      </c>
      <c r="K264" s="665" t="s">
        <v>2770</v>
      </c>
      <c r="L264" s="666">
        <v>170.52</v>
      </c>
      <c r="M264" s="666">
        <v>852.60000000000014</v>
      </c>
      <c r="N264" s="665">
        <v>5</v>
      </c>
      <c r="O264" s="748">
        <v>3.5</v>
      </c>
      <c r="P264" s="666">
        <v>341.04</v>
      </c>
      <c r="Q264" s="681">
        <v>0.39999999999999997</v>
      </c>
      <c r="R264" s="665">
        <v>2</v>
      </c>
      <c r="S264" s="681">
        <v>0.4</v>
      </c>
      <c r="T264" s="748">
        <v>1.5</v>
      </c>
      <c r="U264" s="704">
        <v>0.42857142857142855</v>
      </c>
    </row>
    <row r="265" spans="1:21" ht="14.4" customHeight="1" x14ac:dyDescent="0.3">
      <c r="A265" s="664">
        <v>5</v>
      </c>
      <c r="B265" s="665" t="s">
        <v>2566</v>
      </c>
      <c r="C265" s="665" t="s">
        <v>2925</v>
      </c>
      <c r="D265" s="746" t="s">
        <v>4078</v>
      </c>
      <c r="E265" s="747" t="s">
        <v>2947</v>
      </c>
      <c r="F265" s="665" t="s">
        <v>2921</v>
      </c>
      <c r="G265" s="665" t="s">
        <v>3090</v>
      </c>
      <c r="H265" s="665" t="s">
        <v>529</v>
      </c>
      <c r="I265" s="665" t="s">
        <v>3091</v>
      </c>
      <c r="J265" s="665" t="s">
        <v>3092</v>
      </c>
      <c r="K265" s="665" t="s">
        <v>3093</v>
      </c>
      <c r="L265" s="666">
        <v>78.33</v>
      </c>
      <c r="M265" s="666">
        <v>78.33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5</v>
      </c>
      <c r="B266" s="665" t="s">
        <v>2566</v>
      </c>
      <c r="C266" s="665" t="s">
        <v>2925</v>
      </c>
      <c r="D266" s="746" t="s">
        <v>4078</v>
      </c>
      <c r="E266" s="747" t="s">
        <v>2947</v>
      </c>
      <c r="F266" s="665" t="s">
        <v>2921</v>
      </c>
      <c r="G266" s="665" t="s">
        <v>2973</v>
      </c>
      <c r="H266" s="665" t="s">
        <v>529</v>
      </c>
      <c r="I266" s="665" t="s">
        <v>695</v>
      </c>
      <c r="J266" s="665" t="s">
        <v>696</v>
      </c>
      <c r="K266" s="665" t="s">
        <v>2974</v>
      </c>
      <c r="L266" s="666">
        <v>91.11</v>
      </c>
      <c r="M266" s="666">
        <v>4737.7200000000012</v>
      </c>
      <c r="N266" s="665">
        <v>52</v>
      </c>
      <c r="O266" s="748">
        <v>47.5</v>
      </c>
      <c r="P266" s="666">
        <v>1002.21</v>
      </c>
      <c r="Q266" s="681">
        <v>0.21153846153846148</v>
      </c>
      <c r="R266" s="665">
        <v>11</v>
      </c>
      <c r="S266" s="681">
        <v>0.21153846153846154</v>
      </c>
      <c r="T266" s="748">
        <v>10.5</v>
      </c>
      <c r="U266" s="704">
        <v>0.22105263157894736</v>
      </c>
    </row>
    <row r="267" spans="1:21" ht="14.4" customHeight="1" x14ac:dyDescent="0.3">
      <c r="A267" s="664">
        <v>5</v>
      </c>
      <c r="B267" s="665" t="s">
        <v>2566</v>
      </c>
      <c r="C267" s="665" t="s">
        <v>2925</v>
      </c>
      <c r="D267" s="746" t="s">
        <v>4078</v>
      </c>
      <c r="E267" s="747" t="s">
        <v>2947</v>
      </c>
      <c r="F267" s="665" t="s">
        <v>2921</v>
      </c>
      <c r="G267" s="665" t="s">
        <v>2973</v>
      </c>
      <c r="H267" s="665" t="s">
        <v>529</v>
      </c>
      <c r="I267" s="665" t="s">
        <v>3051</v>
      </c>
      <c r="J267" s="665" t="s">
        <v>696</v>
      </c>
      <c r="K267" s="665" t="s">
        <v>2974</v>
      </c>
      <c r="L267" s="666">
        <v>91.11</v>
      </c>
      <c r="M267" s="666">
        <v>455.55</v>
      </c>
      <c r="N267" s="665">
        <v>5</v>
      </c>
      <c r="O267" s="748">
        <v>5</v>
      </c>
      <c r="P267" s="666">
        <v>91.11</v>
      </c>
      <c r="Q267" s="681">
        <v>0.19999999999999998</v>
      </c>
      <c r="R267" s="665">
        <v>1</v>
      </c>
      <c r="S267" s="681">
        <v>0.2</v>
      </c>
      <c r="T267" s="748">
        <v>1</v>
      </c>
      <c r="U267" s="704">
        <v>0.2</v>
      </c>
    </row>
    <row r="268" spans="1:21" ht="14.4" customHeight="1" x14ac:dyDescent="0.3">
      <c r="A268" s="664">
        <v>5</v>
      </c>
      <c r="B268" s="665" t="s">
        <v>2566</v>
      </c>
      <c r="C268" s="665" t="s">
        <v>2925</v>
      </c>
      <c r="D268" s="746" t="s">
        <v>4078</v>
      </c>
      <c r="E268" s="747" t="s">
        <v>2947</v>
      </c>
      <c r="F268" s="665" t="s">
        <v>2921</v>
      </c>
      <c r="G268" s="665" t="s">
        <v>2973</v>
      </c>
      <c r="H268" s="665" t="s">
        <v>529</v>
      </c>
      <c r="I268" s="665" t="s">
        <v>3145</v>
      </c>
      <c r="J268" s="665" t="s">
        <v>696</v>
      </c>
      <c r="K268" s="665" t="s">
        <v>2976</v>
      </c>
      <c r="L268" s="666">
        <v>182.22</v>
      </c>
      <c r="M268" s="666">
        <v>182.22</v>
      </c>
      <c r="N268" s="665">
        <v>1</v>
      </c>
      <c r="O268" s="748">
        <v>1</v>
      </c>
      <c r="P268" s="666">
        <v>182.22</v>
      </c>
      <c r="Q268" s="681">
        <v>1</v>
      </c>
      <c r="R268" s="665">
        <v>1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5</v>
      </c>
      <c r="B269" s="665" t="s">
        <v>2566</v>
      </c>
      <c r="C269" s="665" t="s">
        <v>2925</v>
      </c>
      <c r="D269" s="746" t="s">
        <v>4078</v>
      </c>
      <c r="E269" s="747" t="s">
        <v>2947</v>
      </c>
      <c r="F269" s="665" t="s">
        <v>2921</v>
      </c>
      <c r="G269" s="665" t="s">
        <v>3094</v>
      </c>
      <c r="H269" s="665" t="s">
        <v>529</v>
      </c>
      <c r="I269" s="665" t="s">
        <v>3215</v>
      </c>
      <c r="J269" s="665" t="s">
        <v>3216</v>
      </c>
      <c r="K269" s="665" t="s">
        <v>3217</v>
      </c>
      <c r="L269" s="666">
        <v>0</v>
      </c>
      <c r="M269" s="666">
        <v>0</v>
      </c>
      <c r="N269" s="665">
        <v>1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5</v>
      </c>
      <c r="B270" s="665" t="s">
        <v>2566</v>
      </c>
      <c r="C270" s="665" t="s">
        <v>2925</v>
      </c>
      <c r="D270" s="746" t="s">
        <v>4078</v>
      </c>
      <c r="E270" s="747" t="s">
        <v>2947</v>
      </c>
      <c r="F270" s="665" t="s">
        <v>2921</v>
      </c>
      <c r="G270" s="665" t="s">
        <v>3218</v>
      </c>
      <c r="H270" s="665" t="s">
        <v>529</v>
      </c>
      <c r="I270" s="665" t="s">
        <v>3219</v>
      </c>
      <c r="J270" s="665" t="s">
        <v>708</v>
      </c>
      <c r="K270" s="665" t="s">
        <v>3220</v>
      </c>
      <c r="L270" s="666">
        <v>0</v>
      </c>
      <c r="M270" s="666">
        <v>0</v>
      </c>
      <c r="N270" s="665">
        <v>1</v>
      </c>
      <c r="O270" s="748">
        <v>1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5</v>
      </c>
      <c r="B271" s="665" t="s">
        <v>2566</v>
      </c>
      <c r="C271" s="665" t="s">
        <v>2925</v>
      </c>
      <c r="D271" s="746" t="s">
        <v>4078</v>
      </c>
      <c r="E271" s="747" t="s">
        <v>2947</v>
      </c>
      <c r="F271" s="665" t="s">
        <v>2921</v>
      </c>
      <c r="G271" s="665" t="s">
        <v>3221</v>
      </c>
      <c r="H271" s="665" t="s">
        <v>529</v>
      </c>
      <c r="I271" s="665" t="s">
        <v>3222</v>
      </c>
      <c r="J271" s="665" t="s">
        <v>3223</v>
      </c>
      <c r="K271" s="665" t="s">
        <v>3224</v>
      </c>
      <c r="L271" s="666">
        <v>38.08</v>
      </c>
      <c r="M271" s="666">
        <v>38.08</v>
      </c>
      <c r="N271" s="665">
        <v>1</v>
      </c>
      <c r="O271" s="748">
        <v>1</v>
      </c>
      <c r="P271" s="666">
        <v>38.08</v>
      </c>
      <c r="Q271" s="681">
        <v>1</v>
      </c>
      <c r="R271" s="665">
        <v>1</v>
      </c>
      <c r="S271" s="681">
        <v>1</v>
      </c>
      <c r="T271" s="748">
        <v>1</v>
      </c>
      <c r="U271" s="704">
        <v>1</v>
      </c>
    </row>
    <row r="272" spans="1:21" ht="14.4" customHeight="1" x14ac:dyDescent="0.3">
      <c r="A272" s="664">
        <v>5</v>
      </c>
      <c r="B272" s="665" t="s">
        <v>2566</v>
      </c>
      <c r="C272" s="665" t="s">
        <v>2925</v>
      </c>
      <c r="D272" s="746" t="s">
        <v>4078</v>
      </c>
      <c r="E272" s="747" t="s">
        <v>2947</v>
      </c>
      <c r="F272" s="665" t="s">
        <v>2921</v>
      </c>
      <c r="G272" s="665" t="s">
        <v>2983</v>
      </c>
      <c r="H272" s="665" t="s">
        <v>1433</v>
      </c>
      <c r="I272" s="665" t="s">
        <v>1588</v>
      </c>
      <c r="J272" s="665" t="s">
        <v>2692</v>
      </c>
      <c r="K272" s="665" t="s">
        <v>2693</v>
      </c>
      <c r="L272" s="666">
        <v>93.43</v>
      </c>
      <c r="M272" s="666">
        <v>4297.7799999999988</v>
      </c>
      <c r="N272" s="665">
        <v>46</v>
      </c>
      <c r="O272" s="748">
        <v>34.5</v>
      </c>
      <c r="P272" s="666">
        <v>840.87000000000012</v>
      </c>
      <c r="Q272" s="681">
        <v>0.19565217391304357</v>
      </c>
      <c r="R272" s="665">
        <v>9</v>
      </c>
      <c r="S272" s="681">
        <v>0.19565217391304349</v>
      </c>
      <c r="T272" s="748">
        <v>8</v>
      </c>
      <c r="U272" s="704">
        <v>0.2318840579710145</v>
      </c>
    </row>
    <row r="273" spans="1:21" ht="14.4" customHeight="1" x14ac:dyDescent="0.3">
      <c r="A273" s="664">
        <v>5</v>
      </c>
      <c r="B273" s="665" t="s">
        <v>2566</v>
      </c>
      <c r="C273" s="665" t="s">
        <v>2925</v>
      </c>
      <c r="D273" s="746" t="s">
        <v>4078</v>
      </c>
      <c r="E273" s="747" t="s">
        <v>2947</v>
      </c>
      <c r="F273" s="665" t="s">
        <v>2921</v>
      </c>
      <c r="G273" s="665" t="s">
        <v>2983</v>
      </c>
      <c r="H273" s="665" t="s">
        <v>1433</v>
      </c>
      <c r="I273" s="665" t="s">
        <v>1594</v>
      </c>
      <c r="J273" s="665" t="s">
        <v>2692</v>
      </c>
      <c r="K273" s="665" t="s">
        <v>2694</v>
      </c>
      <c r="L273" s="666">
        <v>186.87</v>
      </c>
      <c r="M273" s="666">
        <v>747.48</v>
      </c>
      <c r="N273" s="665">
        <v>4</v>
      </c>
      <c r="O273" s="748">
        <v>3</v>
      </c>
      <c r="P273" s="666">
        <v>186.87</v>
      </c>
      <c r="Q273" s="681">
        <v>0.25</v>
      </c>
      <c r="R273" s="665">
        <v>1</v>
      </c>
      <c r="S273" s="681">
        <v>0.25</v>
      </c>
      <c r="T273" s="748">
        <v>0.5</v>
      </c>
      <c r="U273" s="704">
        <v>0.16666666666666666</v>
      </c>
    </row>
    <row r="274" spans="1:21" ht="14.4" customHeight="1" x14ac:dyDescent="0.3">
      <c r="A274" s="664">
        <v>5</v>
      </c>
      <c r="B274" s="665" t="s">
        <v>2566</v>
      </c>
      <c r="C274" s="665" t="s">
        <v>2925</v>
      </c>
      <c r="D274" s="746" t="s">
        <v>4078</v>
      </c>
      <c r="E274" s="747" t="s">
        <v>2947</v>
      </c>
      <c r="F274" s="665" t="s">
        <v>2921</v>
      </c>
      <c r="G274" s="665" t="s">
        <v>2984</v>
      </c>
      <c r="H274" s="665" t="s">
        <v>529</v>
      </c>
      <c r="I274" s="665" t="s">
        <v>3034</v>
      </c>
      <c r="J274" s="665" t="s">
        <v>2990</v>
      </c>
      <c r="K274" s="665" t="s">
        <v>2794</v>
      </c>
      <c r="L274" s="666">
        <v>0</v>
      </c>
      <c r="M274" s="666">
        <v>0</v>
      </c>
      <c r="N274" s="665">
        <v>7</v>
      </c>
      <c r="O274" s="748">
        <v>3</v>
      </c>
      <c r="P274" s="666">
        <v>0</v>
      </c>
      <c r="Q274" s="681"/>
      <c r="R274" s="665">
        <v>2</v>
      </c>
      <c r="S274" s="681">
        <v>0.2857142857142857</v>
      </c>
      <c r="T274" s="748">
        <v>0.5</v>
      </c>
      <c r="U274" s="704">
        <v>0.16666666666666666</v>
      </c>
    </row>
    <row r="275" spans="1:21" ht="14.4" customHeight="1" x14ac:dyDescent="0.3">
      <c r="A275" s="664">
        <v>5</v>
      </c>
      <c r="B275" s="665" t="s">
        <v>2566</v>
      </c>
      <c r="C275" s="665" t="s">
        <v>2925</v>
      </c>
      <c r="D275" s="746" t="s">
        <v>4078</v>
      </c>
      <c r="E275" s="747" t="s">
        <v>2947</v>
      </c>
      <c r="F275" s="665" t="s">
        <v>2921</v>
      </c>
      <c r="G275" s="665" t="s">
        <v>2984</v>
      </c>
      <c r="H275" s="665" t="s">
        <v>529</v>
      </c>
      <c r="I275" s="665" t="s">
        <v>2985</v>
      </c>
      <c r="J275" s="665" t="s">
        <v>976</v>
      </c>
      <c r="K275" s="665" t="s">
        <v>2986</v>
      </c>
      <c r="L275" s="666">
        <v>26.37</v>
      </c>
      <c r="M275" s="666">
        <v>52.74</v>
      </c>
      <c r="N275" s="665">
        <v>2</v>
      </c>
      <c r="O275" s="748">
        <v>2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</v>
      </c>
      <c r="B276" s="665" t="s">
        <v>2566</v>
      </c>
      <c r="C276" s="665" t="s">
        <v>2925</v>
      </c>
      <c r="D276" s="746" t="s">
        <v>4078</v>
      </c>
      <c r="E276" s="747" t="s">
        <v>2947</v>
      </c>
      <c r="F276" s="665" t="s">
        <v>2921</v>
      </c>
      <c r="G276" s="665" t="s">
        <v>2984</v>
      </c>
      <c r="H276" s="665" t="s">
        <v>529</v>
      </c>
      <c r="I276" s="665" t="s">
        <v>2985</v>
      </c>
      <c r="J276" s="665" t="s">
        <v>976</v>
      </c>
      <c r="K276" s="665" t="s">
        <v>2986</v>
      </c>
      <c r="L276" s="666">
        <v>29.31</v>
      </c>
      <c r="M276" s="666">
        <v>146.54999999999998</v>
      </c>
      <c r="N276" s="665">
        <v>5</v>
      </c>
      <c r="O276" s="748">
        <v>4.5</v>
      </c>
      <c r="P276" s="666">
        <v>87.929999999999993</v>
      </c>
      <c r="Q276" s="681">
        <v>0.6</v>
      </c>
      <c r="R276" s="665">
        <v>3</v>
      </c>
      <c r="S276" s="681">
        <v>0.6</v>
      </c>
      <c r="T276" s="748">
        <v>3</v>
      </c>
      <c r="U276" s="704">
        <v>0.66666666666666663</v>
      </c>
    </row>
    <row r="277" spans="1:21" ht="14.4" customHeight="1" x14ac:dyDescent="0.3">
      <c r="A277" s="664">
        <v>5</v>
      </c>
      <c r="B277" s="665" t="s">
        <v>2566</v>
      </c>
      <c r="C277" s="665" t="s">
        <v>2925</v>
      </c>
      <c r="D277" s="746" t="s">
        <v>4078</v>
      </c>
      <c r="E277" s="747" t="s">
        <v>2947</v>
      </c>
      <c r="F277" s="665" t="s">
        <v>2921</v>
      </c>
      <c r="G277" s="665" t="s">
        <v>2984</v>
      </c>
      <c r="H277" s="665" t="s">
        <v>529</v>
      </c>
      <c r="I277" s="665" t="s">
        <v>1989</v>
      </c>
      <c r="J277" s="665" t="s">
        <v>1990</v>
      </c>
      <c r="K277" s="665" t="s">
        <v>3225</v>
      </c>
      <c r="L277" s="666">
        <v>0</v>
      </c>
      <c r="M277" s="666">
        <v>0</v>
      </c>
      <c r="N277" s="665">
        <v>1</v>
      </c>
      <c r="O277" s="748">
        <v>1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</v>
      </c>
      <c r="B278" s="665" t="s">
        <v>2566</v>
      </c>
      <c r="C278" s="665" t="s">
        <v>2925</v>
      </c>
      <c r="D278" s="746" t="s">
        <v>4078</v>
      </c>
      <c r="E278" s="747" t="s">
        <v>2947</v>
      </c>
      <c r="F278" s="665" t="s">
        <v>2921</v>
      </c>
      <c r="G278" s="665" t="s">
        <v>2984</v>
      </c>
      <c r="H278" s="665" t="s">
        <v>529</v>
      </c>
      <c r="I278" s="665" t="s">
        <v>921</v>
      </c>
      <c r="J278" s="665" t="s">
        <v>2990</v>
      </c>
      <c r="K278" s="665" t="s">
        <v>3035</v>
      </c>
      <c r="L278" s="666">
        <v>10.55</v>
      </c>
      <c r="M278" s="666">
        <v>21.1</v>
      </c>
      <c r="N278" s="665">
        <v>2</v>
      </c>
      <c r="O278" s="748">
        <v>1.5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5</v>
      </c>
      <c r="B279" s="665" t="s">
        <v>2566</v>
      </c>
      <c r="C279" s="665" t="s">
        <v>2925</v>
      </c>
      <c r="D279" s="746" t="s">
        <v>4078</v>
      </c>
      <c r="E279" s="747" t="s">
        <v>2947</v>
      </c>
      <c r="F279" s="665" t="s">
        <v>2921</v>
      </c>
      <c r="G279" s="665" t="s">
        <v>2984</v>
      </c>
      <c r="H279" s="665" t="s">
        <v>529</v>
      </c>
      <c r="I279" s="665" t="s">
        <v>991</v>
      </c>
      <c r="J279" s="665" t="s">
        <v>976</v>
      </c>
      <c r="K279" s="665" t="s">
        <v>2988</v>
      </c>
      <c r="L279" s="666">
        <v>10.55</v>
      </c>
      <c r="M279" s="666">
        <v>10.55</v>
      </c>
      <c r="N279" s="665">
        <v>1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</v>
      </c>
      <c r="B280" s="665" t="s">
        <v>2566</v>
      </c>
      <c r="C280" s="665" t="s">
        <v>2925</v>
      </c>
      <c r="D280" s="746" t="s">
        <v>4078</v>
      </c>
      <c r="E280" s="747" t="s">
        <v>2947</v>
      </c>
      <c r="F280" s="665" t="s">
        <v>2921</v>
      </c>
      <c r="G280" s="665" t="s">
        <v>2984</v>
      </c>
      <c r="H280" s="665" t="s">
        <v>529</v>
      </c>
      <c r="I280" s="665" t="s">
        <v>991</v>
      </c>
      <c r="J280" s="665" t="s">
        <v>976</v>
      </c>
      <c r="K280" s="665" t="s">
        <v>2988</v>
      </c>
      <c r="L280" s="666">
        <v>11.73</v>
      </c>
      <c r="M280" s="666">
        <v>11.73</v>
      </c>
      <c r="N280" s="665">
        <v>1</v>
      </c>
      <c r="O280" s="748">
        <v>0.5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</v>
      </c>
      <c r="B281" s="665" t="s">
        <v>2566</v>
      </c>
      <c r="C281" s="665" t="s">
        <v>2925</v>
      </c>
      <c r="D281" s="746" t="s">
        <v>4078</v>
      </c>
      <c r="E281" s="747" t="s">
        <v>2947</v>
      </c>
      <c r="F281" s="665" t="s">
        <v>2921</v>
      </c>
      <c r="G281" s="665" t="s">
        <v>2984</v>
      </c>
      <c r="H281" s="665" t="s">
        <v>529</v>
      </c>
      <c r="I281" s="665" t="s">
        <v>3226</v>
      </c>
      <c r="J281" s="665" t="s">
        <v>2993</v>
      </c>
      <c r="K281" s="665" t="s">
        <v>3227</v>
      </c>
      <c r="L281" s="666">
        <v>0</v>
      </c>
      <c r="M281" s="666">
        <v>0</v>
      </c>
      <c r="N281" s="665">
        <v>1</v>
      </c>
      <c r="O281" s="748">
        <v>0.5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5</v>
      </c>
      <c r="B282" s="665" t="s">
        <v>2566</v>
      </c>
      <c r="C282" s="665" t="s">
        <v>2925</v>
      </c>
      <c r="D282" s="746" t="s">
        <v>4078</v>
      </c>
      <c r="E282" s="747" t="s">
        <v>2947</v>
      </c>
      <c r="F282" s="665" t="s">
        <v>2921</v>
      </c>
      <c r="G282" s="665" t="s">
        <v>3154</v>
      </c>
      <c r="H282" s="665" t="s">
        <v>1433</v>
      </c>
      <c r="I282" s="665" t="s">
        <v>3228</v>
      </c>
      <c r="J282" s="665" t="s">
        <v>1456</v>
      </c>
      <c r="K282" s="665" t="s">
        <v>3229</v>
      </c>
      <c r="L282" s="666">
        <v>28.81</v>
      </c>
      <c r="M282" s="666">
        <v>28.81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</v>
      </c>
      <c r="B283" s="665" t="s">
        <v>2566</v>
      </c>
      <c r="C283" s="665" t="s">
        <v>2925</v>
      </c>
      <c r="D283" s="746" t="s">
        <v>4078</v>
      </c>
      <c r="E283" s="747" t="s">
        <v>2947</v>
      </c>
      <c r="F283" s="665" t="s">
        <v>2921</v>
      </c>
      <c r="G283" s="665" t="s">
        <v>3160</v>
      </c>
      <c r="H283" s="665" t="s">
        <v>529</v>
      </c>
      <c r="I283" s="665" t="s">
        <v>3230</v>
      </c>
      <c r="J283" s="665" t="s">
        <v>1414</v>
      </c>
      <c r="K283" s="665" t="s">
        <v>3161</v>
      </c>
      <c r="L283" s="666">
        <v>27.5</v>
      </c>
      <c r="M283" s="666">
        <v>27.5</v>
      </c>
      <c r="N283" s="665">
        <v>1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5</v>
      </c>
      <c r="B284" s="665" t="s">
        <v>2566</v>
      </c>
      <c r="C284" s="665" t="s">
        <v>2925</v>
      </c>
      <c r="D284" s="746" t="s">
        <v>4078</v>
      </c>
      <c r="E284" s="747" t="s">
        <v>2947</v>
      </c>
      <c r="F284" s="665" t="s">
        <v>2921</v>
      </c>
      <c r="G284" s="665" t="s">
        <v>3003</v>
      </c>
      <c r="H284" s="665" t="s">
        <v>1433</v>
      </c>
      <c r="I284" s="665" t="s">
        <v>1564</v>
      </c>
      <c r="J284" s="665" t="s">
        <v>1460</v>
      </c>
      <c r="K284" s="665" t="s">
        <v>2686</v>
      </c>
      <c r="L284" s="666">
        <v>407.55</v>
      </c>
      <c r="M284" s="666">
        <v>407.55</v>
      </c>
      <c r="N284" s="665">
        <v>1</v>
      </c>
      <c r="O284" s="748">
        <v>0.5</v>
      </c>
      <c r="P284" s="666">
        <v>407.55</v>
      </c>
      <c r="Q284" s="681">
        <v>1</v>
      </c>
      <c r="R284" s="665">
        <v>1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5</v>
      </c>
      <c r="B285" s="665" t="s">
        <v>2566</v>
      </c>
      <c r="C285" s="665" t="s">
        <v>2925</v>
      </c>
      <c r="D285" s="746" t="s">
        <v>4078</v>
      </c>
      <c r="E285" s="747" t="s">
        <v>2947</v>
      </c>
      <c r="F285" s="665" t="s">
        <v>2921</v>
      </c>
      <c r="G285" s="665" t="s">
        <v>3003</v>
      </c>
      <c r="H285" s="665" t="s">
        <v>1433</v>
      </c>
      <c r="I285" s="665" t="s">
        <v>3044</v>
      </c>
      <c r="J285" s="665" t="s">
        <v>1460</v>
      </c>
      <c r="K285" s="665" t="s">
        <v>2688</v>
      </c>
      <c r="L285" s="666">
        <v>490.89</v>
      </c>
      <c r="M285" s="666">
        <v>490.89</v>
      </c>
      <c r="N285" s="665">
        <v>1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5</v>
      </c>
      <c r="B286" s="665" t="s">
        <v>2566</v>
      </c>
      <c r="C286" s="665" t="s">
        <v>2925</v>
      </c>
      <c r="D286" s="746" t="s">
        <v>4078</v>
      </c>
      <c r="E286" s="747" t="s">
        <v>2947</v>
      </c>
      <c r="F286" s="665" t="s">
        <v>2921</v>
      </c>
      <c r="G286" s="665" t="s">
        <v>3003</v>
      </c>
      <c r="H286" s="665" t="s">
        <v>1433</v>
      </c>
      <c r="I286" s="665" t="s">
        <v>3006</v>
      </c>
      <c r="J286" s="665" t="s">
        <v>1460</v>
      </c>
      <c r="K286" s="665" t="s">
        <v>2687</v>
      </c>
      <c r="L286" s="666">
        <v>736.33</v>
      </c>
      <c r="M286" s="666">
        <v>2208.9900000000002</v>
      </c>
      <c r="N286" s="665">
        <v>3</v>
      </c>
      <c r="O286" s="748">
        <v>1</v>
      </c>
      <c r="P286" s="666">
        <v>1472.66</v>
      </c>
      <c r="Q286" s="681">
        <v>0.66666666666666663</v>
      </c>
      <c r="R286" s="665">
        <v>2</v>
      </c>
      <c r="S286" s="681">
        <v>0.66666666666666663</v>
      </c>
      <c r="T286" s="748">
        <v>0.5</v>
      </c>
      <c r="U286" s="704">
        <v>0.5</v>
      </c>
    </row>
    <row r="287" spans="1:21" ht="14.4" customHeight="1" x14ac:dyDescent="0.3">
      <c r="A287" s="664">
        <v>5</v>
      </c>
      <c r="B287" s="665" t="s">
        <v>2566</v>
      </c>
      <c r="C287" s="665" t="s">
        <v>2925</v>
      </c>
      <c r="D287" s="746" t="s">
        <v>4078</v>
      </c>
      <c r="E287" s="747" t="s">
        <v>2947</v>
      </c>
      <c r="F287" s="665" t="s">
        <v>2921</v>
      </c>
      <c r="G287" s="665" t="s">
        <v>3003</v>
      </c>
      <c r="H287" s="665" t="s">
        <v>1433</v>
      </c>
      <c r="I287" s="665" t="s">
        <v>1459</v>
      </c>
      <c r="J287" s="665" t="s">
        <v>1460</v>
      </c>
      <c r="K287" s="665" t="s">
        <v>2689</v>
      </c>
      <c r="L287" s="666">
        <v>923.74</v>
      </c>
      <c r="M287" s="666">
        <v>1847.48</v>
      </c>
      <c r="N287" s="665">
        <v>2</v>
      </c>
      <c r="O287" s="748">
        <v>1.5</v>
      </c>
      <c r="P287" s="666">
        <v>923.74</v>
      </c>
      <c r="Q287" s="681">
        <v>0.5</v>
      </c>
      <c r="R287" s="665">
        <v>1</v>
      </c>
      <c r="S287" s="681">
        <v>0.5</v>
      </c>
      <c r="T287" s="748">
        <v>0.5</v>
      </c>
      <c r="U287" s="704">
        <v>0.33333333333333331</v>
      </c>
    </row>
    <row r="288" spans="1:21" ht="14.4" customHeight="1" x14ac:dyDescent="0.3">
      <c r="A288" s="664">
        <v>5</v>
      </c>
      <c r="B288" s="665" t="s">
        <v>2566</v>
      </c>
      <c r="C288" s="665" t="s">
        <v>2925</v>
      </c>
      <c r="D288" s="746" t="s">
        <v>4078</v>
      </c>
      <c r="E288" s="747" t="s">
        <v>2947</v>
      </c>
      <c r="F288" s="665" t="s">
        <v>2921</v>
      </c>
      <c r="G288" s="665" t="s">
        <v>3003</v>
      </c>
      <c r="H288" s="665" t="s">
        <v>1433</v>
      </c>
      <c r="I288" s="665" t="s">
        <v>1484</v>
      </c>
      <c r="J288" s="665" t="s">
        <v>1485</v>
      </c>
      <c r="K288" s="665" t="s">
        <v>3081</v>
      </c>
      <c r="L288" s="666">
        <v>1847.49</v>
      </c>
      <c r="M288" s="666">
        <v>1847.49</v>
      </c>
      <c r="N288" s="665">
        <v>1</v>
      </c>
      <c r="O288" s="748">
        <v>1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5</v>
      </c>
      <c r="B289" s="665" t="s">
        <v>2566</v>
      </c>
      <c r="C289" s="665" t="s">
        <v>2925</v>
      </c>
      <c r="D289" s="746" t="s">
        <v>4078</v>
      </c>
      <c r="E289" s="747" t="s">
        <v>2947</v>
      </c>
      <c r="F289" s="665" t="s">
        <v>2921</v>
      </c>
      <c r="G289" s="665" t="s">
        <v>3003</v>
      </c>
      <c r="H289" s="665" t="s">
        <v>1433</v>
      </c>
      <c r="I289" s="665" t="s">
        <v>1596</v>
      </c>
      <c r="J289" s="665" t="s">
        <v>1485</v>
      </c>
      <c r="K289" s="665" t="s">
        <v>3046</v>
      </c>
      <c r="L289" s="666">
        <v>1385.62</v>
      </c>
      <c r="M289" s="666">
        <v>1385.62</v>
      </c>
      <c r="N289" s="665">
        <v>1</v>
      </c>
      <c r="O289" s="748">
        <v>1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5</v>
      </c>
      <c r="B290" s="665" t="s">
        <v>2566</v>
      </c>
      <c r="C290" s="665" t="s">
        <v>2925</v>
      </c>
      <c r="D290" s="746" t="s">
        <v>4078</v>
      </c>
      <c r="E290" s="747" t="s">
        <v>2947</v>
      </c>
      <c r="F290" s="665" t="s">
        <v>2921</v>
      </c>
      <c r="G290" s="665" t="s">
        <v>3003</v>
      </c>
      <c r="H290" s="665" t="s">
        <v>1433</v>
      </c>
      <c r="I290" s="665" t="s">
        <v>1601</v>
      </c>
      <c r="J290" s="665" t="s">
        <v>1460</v>
      </c>
      <c r="K290" s="665" t="s">
        <v>2688</v>
      </c>
      <c r="L290" s="666">
        <v>543.39</v>
      </c>
      <c r="M290" s="666">
        <v>543.39</v>
      </c>
      <c r="N290" s="665">
        <v>1</v>
      </c>
      <c r="O290" s="748">
        <v>1</v>
      </c>
      <c r="P290" s="666">
        <v>543.39</v>
      </c>
      <c r="Q290" s="681">
        <v>1</v>
      </c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5</v>
      </c>
      <c r="B291" s="665" t="s">
        <v>2566</v>
      </c>
      <c r="C291" s="665" t="s">
        <v>2925</v>
      </c>
      <c r="D291" s="746" t="s">
        <v>4078</v>
      </c>
      <c r="E291" s="747" t="s">
        <v>2947</v>
      </c>
      <c r="F291" s="665" t="s">
        <v>2921</v>
      </c>
      <c r="G291" s="665" t="s">
        <v>3015</v>
      </c>
      <c r="H291" s="665" t="s">
        <v>529</v>
      </c>
      <c r="I291" s="665" t="s">
        <v>3231</v>
      </c>
      <c r="J291" s="665" t="s">
        <v>3232</v>
      </c>
      <c r="K291" s="665" t="s">
        <v>3016</v>
      </c>
      <c r="L291" s="666">
        <v>57.64</v>
      </c>
      <c r="M291" s="666">
        <v>172.92000000000002</v>
      </c>
      <c r="N291" s="665">
        <v>3</v>
      </c>
      <c r="O291" s="748">
        <v>2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5</v>
      </c>
      <c r="B292" s="665" t="s">
        <v>2566</v>
      </c>
      <c r="C292" s="665" t="s">
        <v>2925</v>
      </c>
      <c r="D292" s="746" t="s">
        <v>4078</v>
      </c>
      <c r="E292" s="747" t="s">
        <v>2947</v>
      </c>
      <c r="F292" s="665" t="s">
        <v>2921</v>
      </c>
      <c r="G292" s="665" t="s">
        <v>3015</v>
      </c>
      <c r="H292" s="665" t="s">
        <v>529</v>
      </c>
      <c r="I292" s="665" t="s">
        <v>3017</v>
      </c>
      <c r="J292" s="665" t="s">
        <v>719</v>
      </c>
      <c r="K292" s="665" t="s">
        <v>3016</v>
      </c>
      <c r="L292" s="666">
        <v>57.64</v>
      </c>
      <c r="M292" s="666">
        <v>57.64</v>
      </c>
      <c r="N292" s="665">
        <v>1</v>
      </c>
      <c r="O292" s="748">
        <v>0.5</v>
      </c>
      <c r="P292" s="666">
        <v>57.64</v>
      </c>
      <c r="Q292" s="681">
        <v>1</v>
      </c>
      <c r="R292" s="665">
        <v>1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5</v>
      </c>
      <c r="B293" s="665" t="s">
        <v>2566</v>
      </c>
      <c r="C293" s="665" t="s">
        <v>2925</v>
      </c>
      <c r="D293" s="746" t="s">
        <v>4078</v>
      </c>
      <c r="E293" s="747" t="s">
        <v>2947</v>
      </c>
      <c r="F293" s="665" t="s">
        <v>2921</v>
      </c>
      <c r="G293" s="665" t="s">
        <v>3015</v>
      </c>
      <c r="H293" s="665" t="s">
        <v>529</v>
      </c>
      <c r="I293" s="665" t="s">
        <v>3233</v>
      </c>
      <c r="J293" s="665" t="s">
        <v>3232</v>
      </c>
      <c r="K293" s="665" t="s">
        <v>3234</v>
      </c>
      <c r="L293" s="666">
        <v>0</v>
      </c>
      <c r="M293" s="666">
        <v>0</v>
      </c>
      <c r="N293" s="665">
        <v>3</v>
      </c>
      <c r="O293" s="748">
        <v>1.5</v>
      </c>
      <c r="P293" s="666"/>
      <c r="Q293" s="681"/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5</v>
      </c>
      <c r="B294" s="665" t="s">
        <v>2566</v>
      </c>
      <c r="C294" s="665" t="s">
        <v>2925</v>
      </c>
      <c r="D294" s="746" t="s">
        <v>4078</v>
      </c>
      <c r="E294" s="747" t="s">
        <v>2947</v>
      </c>
      <c r="F294" s="665" t="s">
        <v>2921</v>
      </c>
      <c r="G294" s="665" t="s">
        <v>3020</v>
      </c>
      <c r="H294" s="665" t="s">
        <v>529</v>
      </c>
      <c r="I294" s="665" t="s">
        <v>597</v>
      </c>
      <c r="J294" s="665" t="s">
        <v>3021</v>
      </c>
      <c r="K294" s="665" t="s">
        <v>3022</v>
      </c>
      <c r="L294" s="666">
        <v>24.78</v>
      </c>
      <c r="M294" s="666">
        <v>49.56</v>
      </c>
      <c r="N294" s="665">
        <v>2</v>
      </c>
      <c r="O294" s="748">
        <v>2</v>
      </c>
      <c r="P294" s="666">
        <v>24.78</v>
      </c>
      <c r="Q294" s="681">
        <v>0.5</v>
      </c>
      <c r="R294" s="665">
        <v>1</v>
      </c>
      <c r="S294" s="681">
        <v>0.5</v>
      </c>
      <c r="T294" s="748">
        <v>1</v>
      </c>
      <c r="U294" s="704">
        <v>0.5</v>
      </c>
    </row>
    <row r="295" spans="1:21" ht="14.4" customHeight="1" x14ac:dyDescent="0.3">
      <c r="A295" s="664">
        <v>5</v>
      </c>
      <c r="B295" s="665" t="s">
        <v>2566</v>
      </c>
      <c r="C295" s="665" t="s">
        <v>2925</v>
      </c>
      <c r="D295" s="746" t="s">
        <v>4078</v>
      </c>
      <c r="E295" s="747" t="s">
        <v>2947</v>
      </c>
      <c r="F295" s="665" t="s">
        <v>2921</v>
      </c>
      <c r="G295" s="665" t="s">
        <v>3087</v>
      </c>
      <c r="H295" s="665" t="s">
        <v>529</v>
      </c>
      <c r="I295" s="665" t="s">
        <v>771</v>
      </c>
      <c r="J295" s="665" t="s">
        <v>3088</v>
      </c>
      <c r="K295" s="665" t="s">
        <v>3089</v>
      </c>
      <c r="L295" s="666">
        <v>0</v>
      </c>
      <c r="M295" s="666">
        <v>0</v>
      </c>
      <c r="N295" s="665">
        <v>2</v>
      </c>
      <c r="O295" s="748">
        <v>1</v>
      </c>
      <c r="P295" s="666">
        <v>0</v>
      </c>
      <c r="Q295" s="681"/>
      <c r="R295" s="665">
        <v>1</v>
      </c>
      <c r="S295" s="681">
        <v>0.5</v>
      </c>
      <c r="T295" s="748">
        <v>0.5</v>
      </c>
      <c r="U295" s="704">
        <v>0.5</v>
      </c>
    </row>
    <row r="296" spans="1:21" ht="14.4" customHeight="1" x14ac:dyDescent="0.3">
      <c r="A296" s="664">
        <v>5</v>
      </c>
      <c r="B296" s="665" t="s">
        <v>2566</v>
      </c>
      <c r="C296" s="665" t="s">
        <v>2925</v>
      </c>
      <c r="D296" s="746" t="s">
        <v>4078</v>
      </c>
      <c r="E296" s="747" t="s">
        <v>2947</v>
      </c>
      <c r="F296" s="665" t="s">
        <v>2921</v>
      </c>
      <c r="G296" s="665" t="s">
        <v>3023</v>
      </c>
      <c r="H296" s="665" t="s">
        <v>529</v>
      </c>
      <c r="I296" s="665" t="s">
        <v>894</v>
      </c>
      <c r="J296" s="665" t="s">
        <v>895</v>
      </c>
      <c r="K296" s="665" t="s">
        <v>3024</v>
      </c>
      <c r="L296" s="666">
        <v>657.67</v>
      </c>
      <c r="M296" s="666">
        <v>1973.0099999999998</v>
      </c>
      <c r="N296" s="665">
        <v>3</v>
      </c>
      <c r="O296" s="748">
        <v>2</v>
      </c>
      <c r="P296" s="666">
        <v>657.67</v>
      </c>
      <c r="Q296" s="681">
        <v>0.33333333333333337</v>
      </c>
      <c r="R296" s="665">
        <v>1</v>
      </c>
      <c r="S296" s="681">
        <v>0.33333333333333331</v>
      </c>
      <c r="T296" s="748">
        <v>0.5</v>
      </c>
      <c r="U296" s="704">
        <v>0.25</v>
      </c>
    </row>
    <row r="297" spans="1:21" ht="14.4" customHeight="1" x14ac:dyDescent="0.3">
      <c r="A297" s="664">
        <v>5</v>
      </c>
      <c r="B297" s="665" t="s">
        <v>2566</v>
      </c>
      <c r="C297" s="665" t="s">
        <v>2925</v>
      </c>
      <c r="D297" s="746" t="s">
        <v>4078</v>
      </c>
      <c r="E297" s="747" t="s">
        <v>2947</v>
      </c>
      <c r="F297" s="665" t="s">
        <v>2921</v>
      </c>
      <c r="G297" s="665" t="s">
        <v>3120</v>
      </c>
      <c r="H297" s="665" t="s">
        <v>529</v>
      </c>
      <c r="I297" s="665" t="s">
        <v>3235</v>
      </c>
      <c r="J297" s="665" t="s">
        <v>3122</v>
      </c>
      <c r="K297" s="665" t="s">
        <v>3236</v>
      </c>
      <c r="L297" s="666">
        <v>33.549999999999997</v>
      </c>
      <c r="M297" s="666">
        <v>33.549999999999997</v>
      </c>
      <c r="N297" s="665">
        <v>1</v>
      </c>
      <c r="O297" s="748">
        <v>0.5</v>
      </c>
      <c r="P297" s="666">
        <v>33.549999999999997</v>
      </c>
      <c r="Q297" s="681">
        <v>1</v>
      </c>
      <c r="R297" s="665">
        <v>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5</v>
      </c>
      <c r="B298" s="665" t="s">
        <v>2566</v>
      </c>
      <c r="C298" s="665" t="s">
        <v>2925</v>
      </c>
      <c r="D298" s="746" t="s">
        <v>4078</v>
      </c>
      <c r="E298" s="747" t="s">
        <v>2947</v>
      </c>
      <c r="F298" s="665" t="s">
        <v>2921</v>
      </c>
      <c r="G298" s="665" t="s">
        <v>3047</v>
      </c>
      <c r="H298" s="665" t="s">
        <v>529</v>
      </c>
      <c r="I298" s="665" t="s">
        <v>767</v>
      </c>
      <c r="J298" s="665" t="s">
        <v>3048</v>
      </c>
      <c r="K298" s="665" t="s">
        <v>3049</v>
      </c>
      <c r="L298" s="666">
        <v>0</v>
      </c>
      <c r="M298" s="666">
        <v>0</v>
      </c>
      <c r="N298" s="665">
        <v>2</v>
      </c>
      <c r="O298" s="748">
        <v>2</v>
      </c>
      <c r="P298" s="666">
        <v>0</v>
      </c>
      <c r="Q298" s="681"/>
      <c r="R298" s="665">
        <v>1</v>
      </c>
      <c r="S298" s="681">
        <v>0.5</v>
      </c>
      <c r="T298" s="748">
        <v>1</v>
      </c>
      <c r="U298" s="704">
        <v>0.5</v>
      </c>
    </row>
    <row r="299" spans="1:21" ht="14.4" customHeight="1" x14ac:dyDescent="0.3">
      <c r="A299" s="664">
        <v>5</v>
      </c>
      <c r="B299" s="665" t="s">
        <v>2566</v>
      </c>
      <c r="C299" s="665" t="s">
        <v>2925</v>
      </c>
      <c r="D299" s="746" t="s">
        <v>4078</v>
      </c>
      <c r="E299" s="747" t="s">
        <v>2949</v>
      </c>
      <c r="F299" s="665" t="s">
        <v>2921</v>
      </c>
      <c r="G299" s="665" t="s">
        <v>2962</v>
      </c>
      <c r="H299" s="665" t="s">
        <v>1433</v>
      </c>
      <c r="I299" s="665" t="s">
        <v>3237</v>
      </c>
      <c r="J299" s="665" t="s">
        <v>3238</v>
      </c>
      <c r="K299" s="665" t="s">
        <v>3239</v>
      </c>
      <c r="L299" s="666">
        <v>117.73</v>
      </c>
      <c r="M299" s="666">
        <v>117.73</v>
      </c>
      <c r="N299" s="665">
        <v>1</v>
      </c>
      <c r="O299" s="748">
        <v>0.5</v>
      </c>
      <c r="P299" s="666">
        <v>117.73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5</v>
      </c>
      <c r="B300" s="665" t="s">
        <v>2566</v>
      </c>
      <c r="C300" s="665" t="s">
        <v>2925</v>
      </c>
      <c r="D300" s="746" t="s">
        <v>4078</v>
      </c>
      <c r="E300" s="747" t="s">
        <v>2949</v>
      </c>
      <c r="F300" s="665" t="s">
        <v>2921</v>
      </c>
      <c r="G300" s="665" t="s">
        <v>2962</v>
      </c>
      <c r="H300" s="665" t="s">
        <v>1433</v>
      </c>
      <c r="I300" s="665" t="s">
        <v>1498</v>
      </c>
      <c r="J300" s="665" t="s">
        <v>2738</v>
      </c>
      <c r="K300" s="665" t="s">
        <v>2739</v>
      </c>
      <c r="L300" s="666">
        <v>117.73</v>
      </c>
      <c r="M300" s="666">
        <v>117.73</v>
      </c>
      <c r="N300" s="665">
        <v>1</v>
      </c>
      <c r="O300" s="748">
        <v>0.5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5</v>
      </c>
      <c r="B301" s="665" t="s">
        <v>2566</v>
      </c>
      <c r="C301" s="665" t="s">
        <v>2925</v>
      </c>
      <c r="D301" s="746" t="s">
        <v>4078</v>
      </c>
      <c r="E301" s="747" t="s">
        <v>2949</v>
      </c>
      <c r="F301" s="665" t="s">
        <v>2921</v>
      </c>
      <c r="G301" s="665" t="s">
        <v>2969</v>
      </c>
      <c r="H301" s="665" t="s">
        <v>529</v>
      </c>
      <c r="I301" s="665" t="s">
        <v>1668</v>
      </c>
      <c r="J301" s="665" t="s">
        <v>2971</v>
      </c>
      <c r="K301" s="665" t="s">
        <v>2972</v>
      </c>
      <c r="L301" s="666">
        <v>85.27</v>
      </c>
      <c r="M301" s="666">
        <v>85.27</v>
      </c>
      <c r="N301" s="665">
        <v>1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5</v>
      </c>
      <c r="B302" s="665" t="s">
        <v>2566</v>
      </c>
      <c r="C302" s="665" t="s">
        <v>2925</v>
      </c>
      <c r="D302" s="746" t="s">
        <v>4078</v>
      </c>
      <c r="E302" s="747" t="s">
        <v>2949</v>
      </c>
      <c r="F302" s="665" t="s">
        <v>2921</v>
      </c>
      <c r="G302" s="665" t="s">
        <v>2969</v>
      </c>
      <c r="H302" s="665" t="s">
        <v>529</v>
      </c>
      <c r="I302" s="665" t="s">
        <v>3143</v>
      </c>
      <c r="J302" s="665" t="s">
        <v>2971</v>
      </c>
      <c r="K302" s="665" t="s">
        <v>3144</v>
      </c>
      <c r="L302" s="666">
        <v>0</v>
      </c>
      <c r="M302" s="666">
        <v>0</v>
      </c>
      <c r="N302" s="665">
        <v>5</v>
      </c>
      <c r="O302" s="748">
        <v>2.5</v>
      </c>
      <c r="P302" s="666">
        <v>0</v>
      </c>
      <c r="Q302" s="681"/>
      <c r="R302" s="665">
        <v>3</v>
      </c>
      <c r="S302" s="681">
        <v>0.6</v>
      </c>
      <c r="T302" s="748">
        <v>1.5</v>
      </c>
      <c r="U302" s="704">
        <v>0.6</v>
      </c>
    </row>
    <row r="303" spans="1:21" ht="14.4" customHeight="1" x14ac:dyDescent="0.3">
      <c r="A303" s="664">
        <v>5</v>
      </c>
      <c r="B303" s="665" t="s">
        <v>2566</v>
      </c>
      <c r="C303" s="665" t="s">
        <v>2925</v>
      </c>
      <c r="D303" s="746" t="s">
        <v>4078</v>
      </c>
      <c r="E303" s="747" t="s">
        <v>2949</v>
      </c>
      <c r="F303" s="665" t="s">
        <v>2921</v>
      </c>
      <c r="G303" s="665" t="s">
        <v>2969</v>
      </c>
      <c r="H303" s="665" t="s">
        <v>529</v>
      </c>
      <c r="I303" s="665" t="s">
        <v>1652</v>
      </c>
      <c r="J303" s="665" t="s">
        <v>2971</v>
      </c>
      <c r="K303" s="665" t="s">
        <v>2770</v>
      </c>
      <c r="L303" s="666">
        <v>170.52</v>
      </c>
      <c r="M303" s="666">
        <v>170.52</v>
      </c>
      <c r="N303" s="665">
        <v>1</v>
      </c>
      <c r="O303" s="748">
        <v>1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5</v>
      </c>
      <c r="B304" s="665" t="s">
        <v>2566</v>
      </c>
      <c r="C304" s="665" t="s">
        <v>2925</v>
      </c>
      <c r="D304" s="746" t="s">
        <v>4078</v>
      </c>
      <c r="E304" s="747" t="s">
        <v>2949</v>
      </c>
      <c r="F304" s="665" t="s">
        <v>2921</v>
      </c>
      <c r="G304" s="665" t="s">
        <v>2973</v>
      </c>
      <c r="H304" s="665" t="s">
        <v>529</v>
      </c>
      <c r="I304" s="665" t="s">
        <v>695</v>
      </c>
      <c r="J304" s="665" t="s">
        <v>696</v>
      </c>
      <c r="K304" s="665" t="s">
        <v>2974</v>
      </c>
      <c r="L304" s="666">
        <v>91.11</v>
      </c>
      <c r="M304" s="666">
        <v>91.11</v>
      </c>
      <c r="N304" s="665">
        <v>1</v>
      </c>
      <c r="O304" s="748">
        <v>1</v>
      </c>
      <c r="P304" s="666">
        <v>91.11</v>
      </c>
      <c r="Q304" s="681">
        <v>1</v>
      </c>
      <c r="R304" s="665">
        <v>1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5</v>
      </c>
      <c r="B305" s="665" t="s">
        <v>2566</v>
      </c>
      <c r="C305" s="665" t="s">
        <v>2925</v>
      </c>
      <c r="D305" s="746" t="s">
        <v>4078</v>
      </c>
      <c r="E305" s="747" t="s">
        <v>2949</v>
      </c>
      <c r="F305" s="665" t="s">
        <v>2921</v>
      </c>
      <c r="G305" s="665" t="s">
        <v>3094</v>
      </c>
      <c r="H305" s="665" t="s">
        <v>529</v>
      </c>
      <c r="I305" s="665" t="s">
        <v>3240</v>
      </c>
      <c r="J305" s="665" t="s">
        <v>918</v>
      </c>
      <c r="K305" s="665" t="s">
        <v>3217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5</v>
      </c>
      <c r="B306" s="665" t="s">
        <v>2566</v>
      </c>
      <c r="C306" s="665" t="s">
        <v>2925</v>
      </c>
      <c r="D306" s="746" t="s">
        <v>4078</v>
      </c>
      <c r="E306" s="747" t="s">
        <v>2949</v>
      </c>
      <c r="F306" s="665" t="s">
        <v>2921</v>
      </c>
      <c r="G306" s="665" t="s">
        <v>3241</v>
      </c>
      <c r="H306" s="665" t="s">
        <v>529</v>
      </c>
      <c r="I306" s="665" t="s">
        <v>3242</v>
      </c>
      <c r="J306" s="665" t="s">
        <v>3243</v>
      </c>
      <c r="K306" s="665" t="s">
        <v>2699</v>
      </c>
      <c r="L306" s="666">
        <v>0</v>
      </c>
      <c r="M306" s="666">
        <v>0</v>
      </c>
      <c r="N306" s="665">
        <v>2</v>
      </c>
      <c r="O306" s="748">
        <v>0.5</v>
      </c>
      <c r="P306" s="666">
        <v>0</v>
      </c>
      <c r="Q306" s="681"/>
      <c r="R306" s="665">
        <v>2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5</v>
      </c>
      <c r="B307" s="665" t="s">
        <v>2566</v>
      </c>
      <c r="C307" s="665" t="s">
        <v>2925</v>
      </c>
      <c r="D307" s="746" t="s">
        <v>4078</v>
      </c>
      <c r="E307" s="747" t="s">
        <v>2949</v>
      </c>
      <c r="F307" s="665" t="s">
        <v>2921</v>
      </c>
      <c r="G307" s="665" t="s">
        <v>2983</v>
      </c>
      <c r="H307" s="665" t="s">
        <v>1433</v>
      </c>
      <c r="I307" s="665" t="s">
        <v>1588</v>
      </c>
      <c r="J307" s="665" t="s">
        <v>2692</v>
      </c>
      <c r="K307" s="665" t="s">
        <v>2693</v>
      </c>
      <c r="L307" s="666">
        <v>93.43</v>
      </c>
      <c r="M307" s="666">
        <v>280.29000000000002</v>
      </c>
      <c r="N307" s="665">
        <v>3</v>
      </c>
      <c r="O307" s="748">
        <v>2</v>
      </c>
      <c r="P307" s="666">
        <v>93.43</v>
      </c>
      <c r="Q307" s="681">
        <v>0.33333333333333331</v>
      </c>
      <c r="R307" s="665">
        <v>1</v>
      </c>
      <c r="S307" s="681">
        <v>0.33333333333333331</v>
      </c>
      <c r="T307" s="748">
        <v>0.5</v>
      </c>
      <c r="U307" s="704">
        <v>0.25</v>
      </c>
    </row>
    <row r="308" spans="1:21" ht="14.4" customHeight="1" x14ac:dyDescent="0.3">
      <c r="A308" s="664">
        <v>5</v>
      </c>
      <c r="B308" s="665" t="s">
        <v>2566</v>
      </c>
      <c r="C308" s="665" t="s">
        <v>2925</v>
      </c>
      <c r="D308" s="746" t="s">
        <v>4078</v>
      </c>
      <c r="E308" s="747" t="s">
        <v>2949</v>
      </c>
      <c r="F308" s="665" t="s">
        <v>2921</v>
      </c>
      <c r="G308" s="665" t="s">
        <v>2983</v>
      </c>
      <c r="H308" s="665" t="s">
        <v>1433</v>
      </c>
      <c r="I308" s="665" t="s">
        <v>1594</v>
      </c>
      <c r="J308" s="665" t="s">
        <v>2692</v>
      </c>
      <c r="K308" s="665" t="s">
        <v>2694</v>
      </c>
      <c r="L308" s="666">
        <v>186.87</v>
      </c>
      <c r="M308" s="666">
        <v>2616.1799999999994</v>
      </c>
      <c r="N308" s="665">
        <v>14</v>
      </c>
      <c r="O308" s="748">
        <v>4.5</v>
      </c>
      <c r="P308" s="666">
        <v>373.74</v>
      </c>
      <c r="Q308" s="681">
        <v>0.1428571428571429</v>
      </c>
      <c r="R308" s="665">
        <v>2</v>
      </c>
      <c r="S308" s="681">
        <v>0.14285714285714285</v>
      </c>
      <c r="T308" s="748">
        <v>0.5</v>
      </c>
      <c r="U308" s="704">
        <v>0.1111111111111111</v>
      </c>
    </row>
    <row r="309" spans="1:21" ht="14.4" customHeight="1" x14ac:dyDescent="0.3">
      <c r="A309" s="664">
        <v>5</v>
      </c>
      <c r="B309" s="665" t="s">
        <v>2566</v>
      </c>
      <c r="C309" s="665" t="s">
        <v>2925</v>
      </c>
      <c r="D309" s="746" t="s">
        <v>4078</v>
      </c>
      <c r="E309" s="747" t="s">
        <v>2949</v>
      </c>
      <c r="F309" s="665" t="s">
        <v>2921</v>
      </c>
      <c r="G309" s="665" t="s">
        <v>2984</v>
      </c>
      <c r="H309" s="665" t="s">
        <v>529</v>
      </c>
      <c r="I309" s="665" t="s">
        <v>2985</v>
      </c>
      <c r="J309" s="665" t="s">
        <v>976</v>
      </c>
      <c r="K309" s="665" t="s">
        <v>2986</v>
      </c>
      <c r="L309" s="666">
        <v>29.31</v>
      </c>
      <c r="M309" s="666">
        <v>410.34</v>
      </c>
      <c r="N309" s="665">
        <v>14</v>
      </c>
      <c r="O309" s="748">
        <v>6.5</v>
      </c>
      <c r="P309" s="666">
        <v>117.24</v>
      </c>
      <c r="Q309" s="681">
        <v>0.2857142857142857</v>
      </c>
      <c r="R309" s="665">
        <v>4</v>
      </c>
      <c r="S309" s="681">
        <v>0.2857142857142857</v>
      </c>
      <c r="T309" s="748">
        <v>2</v>
      </c>
      <c r="U309" s="704">
        <v>0.30769230769230771</v>
      </c>
    </row>
    <row r="310" spans="1:21" ht="14.4" customHeight="1" x14ac:dyDescent="0.3">
      <c r="A310" s="664">
        <v>5</v>
      </c>
      <c r="B310" s="665" t="s">
        <v>2566</v>
      </c>
      <c r="C310" s="665" t="s">
        <v>2925</v>
      </c>
      <c r="D310" s="746" t="s">
        <v>4078</v>
      </c>
      <c r="E310" s="747" t="s">
        <v>2949</v>
      </c>
      <c r="F310" s="665" t="s">
        <v>2921</v>
      </c>
      <c r="G310" s="665" t="s">
        <v>2984</v>
      </c>
      <c r="H310" s="665" t="s">
        <v>529</v>
      </c>
      <c r="I310" s="665" t="s">
        <v>2989</v>
      </c>
      <c r="J310" s="665" t="s">
        <v>2990</v>
      </c>
      <c r="K310" s="665" t="s">
        <v>2991</v>
      </c>
      <c r="L310" s="666">
        <v>0</v>
      </c>
      <c r="M310" s="666">
        <v>0</v>
      </c>
      <c r="N310" s="665">
        <v>1</v>
      </c>
      <c r="O310" s="748">
        <v>0.5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5</v>
      </c>
      <c r="B311" s="665" t="s">
        <v>2566</v>
      </c>
      <c r="C311" s="665" t="s">
        <v>2925</v>
      </c>
      <c r="D311" s="746" t="s">
        <v>4078</v>
      </c>
      <c r="E311" s="747" t="s">
        <v>2949</v>
      </c>
      <c r="F311" s="665" t="s">
        <v>2921</v>
      </c>
      <c r="G311" s="665" t="s">
        <v>2984</v>
      </c>
      <c r="H311" s="665" t="s">
        <v>529</v>
      </c>
      <c r="I311" s="665" t="s">
        <v>2997</v>
      </c>
      <c r="J311" s="665" t="s">
        <v>2993</v>
      </c>
      <c r="K311" s="665" t="s">
        <v>2998</v>
      </c>
      <c r="L311" s="666">
        <v>0</v>
      </c>
      <c r="M311" s="666">
        <v>0</v>
      </c>
      <c r="N311" s="665">
        <v>1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5</v>
      </c>
      <c r="B312" s="665" t="s">
        <v>2566</v>
      </c>
      <c r="C312" s="665" t="s">
        <v>2925</v>
      </c>
      <c r="D312" s="746" t="s">
        <v>4078</v>
      </c>
      <c r="E312" s="747" t="s">
        <v>2949</v>
      </c>
      <c r="F312" s="665" t="s">
        <v>2921</v>
      </c>
      <c r="G312" s="665" t="s">
        <v>2984</v>
      </c>
      <c r="H312" s="665" t="s">
        <v>529</v>
      </c>
      <c r="I312" s="665" t="s">
        <v>3244</v>
      </c>
      <c r="J312" s="665" t="s">
        <v>2993</v>
      </c>
      <c r="K312" s="665" t="s">
        <v>3245</v>
      </c>
      <c r="L312" s="666">
        <v>0</v>
      </c>
      <c r="M312" s="666">
        <v>0</v>
      </c>
      <c r="N312" s="665">
        <v>1</v>
      </c>
      <c r="O312" s="748">
        <v>0.5</v>
      </c>
      <c r="P312" s="666"/>
      <c r="Q312" s="681"/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5</v>
      </c>
      <c r="B313" s="665" t="s">
        <v>2566</v>
      </c>
      <c r="C313" s="665" t="s">
        <v>2925</v>
      </c>
      <c r="D313" s="746" t="s">
        <v>4078</v>
      </c>
      <c r="E313" s="747" t="s">
        <v>2949</v>
      </c>
      <c r="F313" s="665" t="s">
        <v>2921</v>
      </c>
      <c r="G313" s="665" t="s">
        <v>2984</v>
      </c>
      <c r="H313" s="665" t="s">
        <v>529</v>
      </c>
      <c r="I313" s="665" t="s">
        <v>3246</v>
      </c>
      <c r="J313" s="665" t="s">
        <v>2993</v>
      </c>
      <c r="K313" s="665" t="s">
        <v>3247</v>
      </c>
      <c r="L313" s="666">
        <v>35.17</v>
      </c>
      <c r="M313" s="666">
        <v>35.17</v>
      </c>
      <c r="N313" s="665">
        <v>1</v>
      </c>
      <c r="O313" s="748">
        <v>1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5</v>
      </c>
      <c r="B314" s="665" t="s">
        <v>2566</v>
      </c>
      <c r="C314" s="665" t="s">
        <v>2925</v>
      </c>
      <c r="D314" s="746" t="s">
        <v>4078</v>
      </c>
      <c r="E314" s="747" t="s">
        <v>2949</v>
      </c>
      <c r="F314" s="665" t="s">
        <v>2921</v>
      </c>
      <c r="G314" s="665" t="s">
        <v>3154</v>
      </c>
      <c r="H314" s="665" t="s">
        <v>1433</v>
      </c>
      <c r="I314" s="665" t="s">
        <v>1455</v>
      </c>
      <c r="J314" s="665" t="s">
        <v>1456</v>
      </c>
      <c r="K314" s="665" t="s">
        <v>2665</v>
      </c>
      <c r="L314" s="666">
        <v>57.64</v>
      </c>
      <c r="M314" s="666">
        <v>57.64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5</v>
      </c>
      <c r="B315" s="665" t="s">
        <v>2566</v>
      </c>
      <c r="C315" s="665" t="s">
        <v>2925</v>
      </c>
      <c r="D315" s="746" t="s">
        <v>4078</v>
      </c>
      <c r="E315" s="747" t="s">
        <v>2949</v>
      </c>
      <c r="F315" s="665" t="s">
        <v>2921</v>
      </c>
      <c r="G315" s="665" t="s">
        <v>3003</v>
      </c>
      <c r="H315" s="665" t="s">
        <v>1433</v>
      </c>
      <c r="I315" s="665" t="s">
        <v>1564</v>
      </c>
      <c r="J315" s="665" t="s">
        <v>1460</v>
      </c>
      <c r="K315" s="665" t="s">
        <v>2686</v>
      </c>
      <c r="L315" s="666">
        <v>368.16</v>
      </c>
      <c r="M315" s="666">
        <v>368.16</v>
      </c>
      <c r="N315" s="665">
        <v>1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</v>
      </c>
      <c r="B316" s="665" t="s">
        <v>2566</v>
      </c>
      <c r="C316" s="665" t="s">
        <v>2925</v>
      </c>
      <c r="D316" s="746" t="s">
        <v>4078</v>
      </c>
      <c r="E316" s="747" t="s">
        <v>2949</v>
      </c>
      <c r="F316" s="665" t="s">
        <v>2921</v>
      </c>
      <c r="G316" s="665" t="s">
        <v>3003</v>
      </c>
      <c r="H316" s="665" t="s">
        <v>1433</v>
      </c>
      <c r="I316" s="665" t="s">
        <v>3006</v>
      </c>
      <c r="J316" s="665" t="s">
        <v>1460</v>
      </c>
      <c r="K316" s="665" t="s">
        <v>2687</v>
      </c>
      <c r="L316" s="666">
        <v>736.33</v>
      </c>
      <c r="M316" s="666">
        <v>1472.66</v>
      </c>
      <c r="N316" s="665">
        <v>2</v>
      </c>
      <c r="O316" s="748">
        <v>1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5</v>
      </c>
      <c r="B317" s="665" t="s">
        <v>2566</v>
      </c>
      <c r="C317" s="665" t="s">
        <v>2925</v>
      </c>
      <c r="D317" s="746" t="s">
        <v>4078</v>
      </c>
      <c r="E317" s="747" t="s">
        <v>2949</v>
      </c>
      <c r="F317" s="665" t="s">
        <v>2921</v>
      </c>
      <c r="G317" s="665" t="s">
        <v>3003</v>
      </c>
      <c r="H317" s="665" t="s">
        <v>1433</v>
      </c>
      <c r="I317" s="665" t="s">
        <v>3045</v>
      </c>
      <c r="J317" s="665" t="s">
        <v>1485</v>
      </c>
      <c r="K317" s="665" t="s">
        <v>3046</v>
      </c>
      <c r="L317" s="666">
        <v>1385.62</v>
      </c>
      <c r="M317" s="666">
        <v>1385.62</v>
      </c>
      <c r="N317" s="665">
        <v>1</v>
      </c>
      <c r="O317" s="748">
        <v>1</v>
      </c>
      <c r="P317" s="666">
        <v>1385.62</v>
      </c>
      <c r="Q317" s="681">
        <v>1</v>
      </c>
      <c r="R317" s="665">
        <v>1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5</v>
      </c>
      <c r="B318" s="665" t="s">
        <v>2566</v>
      </c>
      <c r="C318" s="665" t="s">
        <v>2925</v>
      </c>
      <c r="D318" s="746" t="s">
        <v>4078</v>
      </c>
      <c r="E318" s="747" t="s">
        <v>2949</v>
      </c>
      <c r="F318" s="665" t="s">
        <v>2921</v>
      </c>
      <c r="G318" s="665" t="s">
        <v>3011</v>
      </c>
      <c r="H318" s="665" t="s">
        <v>529</v>
      </c>
      <c r="I318" s="665" t="s">
        <v>3012</v>
      </c>
      <c r="J318" s="665" t="s">
        <v>823</v>
      </c>
      <c r="K318" s="665" t="s">
        <v>3013</v>
      </c>
      <c r="L318" s="666">
        <v>0</v>
      </c>
      <c r="M318" s="666">
        <v>0</v>
      </c>
      <c r="N318" s="665">
        <v>6</v>
      </c>
      <c r="O318" s="748">
        <v>1.5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5</v>
      </c>
      <c r="B319" s="665" t="s">
        <v>2566</v>
      </c>
      <c r="C319" s="665" t="s">
        <v>2925</v>
      </c>
      <c r="D319" s="746" t="s">
        <v>4078</v>
      </c>
      <c r="E319" s="747" t="s">
        <v>2949</v>
      </c>
      <c r="F319" s="665" t="s">
        <v>2921</v>
      </c>
      <c r="G319" s="665" t="s">
        <v>3011</v>
      </c>
      <c r="H319" s="665" t="s">
        <v>529</v>
      </c>
      <c r="I319" s="665" t="s">
        <v>822</v>
      </c>
      <c r="J319" s="665" t="s">
        <v>823</v>
      </c>
      <c r="K319" s="665" t="s">
        <v>3013</v>
      </c>
      <c r="L319" s="666">
        <v>155.24</v>
      </c>
      <c r="M319" s="666">
        <v>776.2</v>
      </c>
      <c r="N319" s="665">
        <v>5</v>
      </c>
      <c r="O319" s="748">
        <v>2</v>
      </c>
      <c r="P319" s="666">
        <v>620.96</v>
      </c>
      <c r="Q319" s="681">
        <v>0.8</v>
      </c>
      <c r="R319" s="665">
        <v>4</v>
      </c>
      <c r="S319" s="681">
        <v>0.8</v>
      </c>
      <c r="T319" s="748">
        <v>1.5</v>
      </c>
      <c r="U319" s="704">
        <v>0.75</v>
      </c>
    </row>
    <row r="320" spans="1:21" ht="14.4" customHeight="1" x14ac:dyDescent="0.3">
      <c r="A320" s="664">
        <v>5</v>
      </c>
      <c r="B320" s="665" t="s">
        <v>2566</v>
      </c>
      <c r="C320" s="665" t="s">
        <v>2925</v>
      </c>
      <c r="D320" s="746" t="s">
        <v>4078</v>
      </c>
      <c r="E320" s="747" t="s">
        <v>2949</v>
      </c>
      <c r="F320" s="665" t="s">
        <v>2921</v>
      </c>
      <c r="G320" s="665" t="s">
        <v>3018</v>
      </c>
      <c r="H320" s="665" t="s">
        <v>1433</v>
      </c>
      <c r="I320" s="665" t="s">
        <v>3082</v>
      </c>
      <c r="J320" s="665" t="s">
        <v>2660</v>
      </c>
      <c r="K320" s="665" t="s">
        <v>2832</v>
      </c>
      <c r="L320" s="666">
        <v>28.81</v>
      </c>
      <c r="M320" s="666">
        <v>28.81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5</v>
      </c>
      <c r="B321" s="665" t="s">
        <v>2566</v>
      </c>
      <c r="C321" s="665" t="s">
        <v>2925</v>
      </c>
      <c r="D321" s="746" t="s">
        <v>4078</v>
      </c>
      <c r="E321" s="747" t="s">
        <v>2949</v>
      </c>
      <c r="F321" s="665" t="s">
        <v>2921</v>
      </c>
      <c r="G321" s="665" t="s">
        <v>3020</v>
      </c>
      <c r="H321" s="665" t="s">
        <v>529</v>
      </c>
      <c r="I321" s="665" t="s">
        <v>597</v>
      </c>
      <c r="J321" s="665" t="s">
        <v>3021</v>
      </c>
      <c r="K321" s="665" t="s">
        <v>3022</v>
      </c>
      <c r="L321" s="666">
        <v>24.78</v>
      </c>
      <c r="M321" s="666">
        <v>123.9</v>
      </c>
      <c r="N321" s="665">
        <v>5</v>
      </c>
      <c r="O321" s="748">
        <v>3.5</v>
      </c>
      <c r="P321" s="666">
        <v>74.34</v>
      </c>
      <c r="Q321" s="681">
        <v>0.6</v>
      </c>
      <c r="R321" s="665">
        <v>3</v>
      </c>
      <c r="S321" s="681">
        <v>0.6</v>
      </c>
      <c r="T321" s="748">
        <v>1.5</v>
      </c>
      <c r="U321" s="704">
        <v>0.42857142857142855</v>
      </c>
    </row>
    <row r="322" spans="1:21" ht="14.4" customHeight="1" x14ac:dyDescent="0.3">
      <c r="A322" s="664">
        <v>5</v>
      </c>
      <c r="B322" s="665" t="s">
        <v>2566</v>
      </c>
      <c r="C322" s="665" t="s">
        <v>2925</v>
      </c>
      <c r="D322" s="746" t="s">
        <v>4078</v>
      </c>
      <c r="E322" s="747" t="s">
        <v>2949</v>
      </c>
      <c r="F322" s="665" t="s">
        <v>2921</v>
      </c>
      <c r="G322" s="665" t="s">
        <v>3107</v>
      </c>
      <c r="H322" s="665" t="s">
        <v>529</v>
      </c>
      <c r="I322" s="665" t="s">
        <v>3248</v>
      </c>
      <c r="J322" s="665" t="s">
        <v>3109</v>
      </c>
      <c r="K322" s="665" t="s">
        <v>3249</v>
      </c>
      <c r="L322" s="666">
        <v>0</v>
      </c>
      <c r="M322" s="666">
        <v>0</v>
      </c>
      <c r="N322" s="665">
        <v>1</v>
      </c>
      <c r="O322" s="748">
        <v>0.5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</v>
      </c>
      <c r="B323" s="665" t="s">
        <v>2566</v>
      </c>
      <c r="C323" s="665" t="s">
        <v>2925</v>
      </c>
      <c r="D323" s="746" t="s">
        <v>4078</v>
      </c>
      <c r="E323" s="747" t="s">
        <v>2949</v>
      </c>
      <c r="F323" s="665" t="s">
        <v>2921</v>
      </c>
      <c r="G323" s="665" t="s">
        <v>3087</v>
      </c>
      <c r="H323" s="665" t="s">
        <v>529</v>
      </c>
      <c r="I323" s="665" t="s">
        <v>771</v>
      </c>
      <c r="J323" s="665" t="s">
        <v>3088</v>
      </c>
      <c r="K323" s="665" t="s">
        <v>3089</v>
      </c>
      <c r="L323" s="666">
        <v>0</v>
      </c>
      <c r="M323" s="666">
        <v>0</v>
      </c>
      <c r="N323" s="665">
        <v>2</v>
      </c>
      <c r="O323" s="748">
        <v>0.5</v>
      </c>
      <c r="P323" s="666">
        <v>0</v>
      </c>
      <c r="Q323" s="681"/>
      <c r="R323" s="665">
        <v>2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5</v>
      </c>
      <c r="B324" s="665" t="s">
        <v>2566</v>
      </c>
      <c r="C324" s="665" t="s">
        <v>2925</v>
      </c>
      <c r="D324" s="746" t="s">
        <v>4078</v>
      </c>
      <c r="E324" s="747" t="s">
        <v>2949</v>
      </c>
      <c r="F324" s="665" t="s">
        <v>2921</v>
      </c>
      <c r="G324" s="665" t="s">
        <v>3112</v>
      </c>
      <c r="H324" s="665" t="s">
        <v>529</v>
      </c>
      <c r="I324" s="665" t="s">
        <v>730</v>
      </c>
      <c r="J324" s="665" t="s">
        <v>672</v>
      </c>
      <c r="K324" s="665" t="s">
        <v>3250</v>
      </c>
      <c r="L324" s="666">
        <v>210.38</v>
      </c>
      <c r="M324" s="666">
        <v>210.38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5</v>
      </c>
      <c r="B325" s="665" t="s">
        <v>2566</v>
      </c>
      <c r="C325" s="665" t="s">
        <v>2925</v>
      </c>
      <c r="D325" s="746" t="s">
        <v>4078</v>
      </c>
      <c r="E325" s="747" t="s">
        <v>2949</v>
      </c>
      <c r="F325" s="665" t="s">
        <v>2921</v>
      </c>
      <c r="G325" s="665" t="s">
        <v>3023</v>
      </c>
      <c r="H325" s="665" t="s">
        <v>529</v>
      </c>
      <c r="I325" s="665" t="s">
        <v>894</v>
      </c>
      <c r="J325" s="665" t="s">
        <v>895</v>
      </c>
      <c r="K325" s="665" t="s">
        <v>3024</v>
      </c>
      <c r="L325" s="666">
        <v>657.67</v>
      </c>
      <c r="M325" s="666">
        <v>4603.6899999999996</v>
      </c>
      <c r="N325" s="665">
        <v>7</v>
      </c>
      <c r="O325" s="748">
        <v>1.5</v>
      </c>
      <c r="P325" s="666">
        <v>657.67</v>
      </c>
      <c r="Q325" s="681">
        <v>0.14285714285714285</v>
      </c>
      <c r="R325" s="665">
        <v>1</v>
      </c>
      <c r="S325" s="681">
        <v>0.14285714285714285</v>
      </c>
      <c r="T325" s="748">
        <v>0.5</v>
      </c>
      <c r="U325" s="704">
        <v>0.33333333333333331</v>
      </c>
    </row>
    <row r="326" spans="1:21" ht="14.4" customHeight="1" x14ac:dyDescent="0.3">
      <c r="A326" s="664">
        <v>5</v>
      </c>
      <c r="B326" s="665" t="s">
        <v>2566</v>
      </c>
      <c r="C326" s="665" t="s">
        <v>2925</v>
      </c>
      <c r="D326" s="746" t="s">
        <v>4078</v>
      </c>
      <c r="E326" s="747" t="s">
        <v>2949</v>
      </c>
      <c r="F326" s="665" t="s">
        <v>2921</v>
      </c>
      <c r="G326" s="665" t="s">
        <v>3025</v>
      </c>
      <c r="H326" s="665" t="s">
        <v>1433</v>
      </c>
      <c r="I326" s="665" t="s">
        <v>3251</v>
      </c>
      <c r="J326" s="665" t="s">
        <v>3252</v>
      </c>
      <c r="K326" s="665" t="s">
        <v>3253</v>
      </c>
      <c r="L326" s="666">
        <v>0</v>
      </c>
      <c r="M326" s="666">
        <v>0</v>
      </c>
      <c r="N326" s="665">
        <v>1</v>
      </c>
      <c r="O326" s="748">
        <v>1</v>
      </c>
      <c r="P326" s="666">
        <v>0</v>
      </c>
      <c r="Q326" s="681"/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5</v>
      </c>
      <c r="B327" s="665" t="s">
        <v>2566</v>
      </c>
      <c r="C327" s="665" t="s">
        <v>2925</v>
      </c>
      <c r="D327" s="746" t="s">
        <v>4078</v>
      </c>
      <c r="E327" s="747" t="s">
        <v>2949</v>
      </c>
      <c r="F327" s="665" t="s">
        <v>2921</v>
      </c>
      <c r="G327" s="665" t="s">
        <v>3254</v>
      </c>
      <c r="H327" s="665" t="s">
        <v>529</v>
      </c>
      <c r="I327" s="665" t="s">
        <v>3255</v>
      </c>
      <c r="J327" s="665" t="s">
        <v>3256</v>
      </c>
      <c r="K327" s="665" t="s">
        <v>3257</v>
      </c>
      <c r="L327" s="666">
        <v>263.75</v>
      </c>
      <c r="M327" s="666">
        <v>263.75</v>
      </c>
      <c r="N327" s="665">
        <v>1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5</v>
      </c>
      <c r="B328" s="665" t="s">
        <v>2566</v>
      </c>
      <c r="C328" s="665" t="s">
        <v>2925</v>
      </c>
      <c r="D328" s="746" t="s">
        <v>4078</v>
      </c>
      <c r="E328" s="747" t="s">
        <v>2946</v>
      </c>
      <c r="F328" s="665" t="s">
        <v>2921</v>
      </c>
      <c r="G328" s="665" t="s">
        <v>2958</v>
      </c>
      <c r="H328" s="665" t="s">
        <v>1433</v>
      </c>
      <c r="I328" s="665" t="s">
        <v>1720</v>
      </c>
      <c r="J328" s="665" t="s">
        <v>2762</v>
      </c>
      <c r="K328" s="665" t="s">
        <v>2763</v>
      </c>
      <c r="L328" s="666">
        <v>149.52000000000001</v>
      </c>
      <c r="M328" s="666">
        <v>299.04000000000002</v>
      </c>
      <c r="N328" s="665">
        <v>2</v>
      </c>
      <c r="O328" s="748">
        <v>0.5</v>
      </c>
      <c r="P328" s="666">
        <v>299.04000000000002</v>
      </c>
      <c r="Q328" s="681">
        <v>1</v>
      </c>
      <c r="R328" s="665">
        <v>2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5</v>
      </c>
      <c r="B329" s="665" t="s">
        <v>2566</v>
      </c>
      <c r="C329" s="665" t="s">
        <v>2925</v>
      </c>
      <c r="D329" s="746" t="s">
        <v>4078</v>
      </c>
      <c r="E329" s="747" t="s">
        <v>2946</v>
      </c>
      <c r="F329" s="665" t="s">
        <v>2921</v>
      </c>
      <c r="G329" s="665" t="s">
        <v>2969</v>
      </c>
      <c r="H329" s="665" t="s">
        <v>529</v>
      </c>
      <c r="I329" s="665" t="s">
        <v>1668</v>
      </c>
      <c r="J329" s="665" t="s">
        <v>2971</v>
      </c>
      <c r="K329" s="665" t="s">
        <v>2972</v>
      </c>
      <c r="L329" s="666">
        <v>85.27</v>
      </c>
      <c r="M329" s="666">
        <v>255.81</v>
      </c>
      <c r="N329" s="665">
        <v>3</v>
      </c>
      <c r="O329" s="748">
        <v>2.5</v>
      </c>
      <c r="P329" s="666">
        <v>85.27</v>
      </c>
      <c r="Q329" s="681">
        <v>0.33333333333333331</v>
      </c>
      <c r="R329" s="665">
        <v>1</v>
      </c>
      <c r="S329" s="681">
        <v>0.33333333333333331</v>
      </c>
      <c r="T329" s="748">
        <v>0.5</v>
      </c>
      <c r="U329" s="704">
        <v>0.2</v>
      </c>
    </row>
    <row r="330" spans="1:21" ht="14.4" customHeight="1" x14ac:dyDescent="0.3">
      <c r="A330" s="664">
        <v>5</v>
      </c>
      <c r="B330" s="665" t="s">
        <v>2566</v>
      </c>
      <c r="C330" s="665" t="s">
        <v>2925</v>
      </c>
      <c r="D330" s="746" t="s">
        <v>4078</v>
      </c>
      <c r="E330" s="747" t="s">
        <v>2946</v>
      </c>
      <c r="F330" s="665" t="s">
        <v>2921</v>
      </c>
      <c r="G330" s="665" t="s">
        <v>2969</v>
      </c>
      <c r="H330" s="665" t="s">
        <v>529</v>
      </c>
      <c r="I330" s="665" t="s">
        <v>3143</v>
      </c>
      <c r="J330" s="665" t="s">
        <v>2971</v>
      </c>
      <c r="K330" s="665" t="s">
        <v>3144</v>
      </c>
      <c r="L330" s="666">
        <v>0</v>
      </c>
      <c r="M330" s="666">
        <v>0</v>
      </c>
      <c r="N330" s="665">
        <v>1</v>
      </c>
      <c r="O330" s="748">
        <v>1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5</v>
      </c>
      <c r="B331" s="665" t="s">
        <v>2566</v>
      </c>
      <c r="C331" s="665" t="s">
        <v>2925</v>
      </c>
      <c r="D331" s="746" t="s">
        <v>4078</v>
      </c>
      <c r="E331" s="747" t="s">
        <v>2946</v>
      </c>
      <c r="F331" s="665" t="s">
        <v>2921</v>
      </c>
      <c r="G331" s="665" t="s">
        <v>2969</v>
      </c>
      <c r="H331" s="665" t="s">
        <v>529</v>
      </c>
      <c r="I331" s="665" t="s">
        <v>1652</v>
      </c>
      <c r="J331" s="665" t="s">
        <v>2971</v>
      </c>
      <c r="K331" s="665" t="s">
        <v>2770</v>
      </c>
      <c r="L331" s="666">
        <v>170.52</v>
      </c>
      <c r="M331" s="666">
        <v>1534.68</v>
      </c>
      <c r="N331" s="665">
        <v>9</v>
      </c>
      <c r="O331" s="748">
        <v>5.5</v>
      </c>
      <c r="P331" s="666">
        <v>341.04</v>
      </c>
      <c r="Q331" s="681">
        <v>0.22222222222222224</v>
      </c>
      <c r="R331" s="665">
        <v>2</v>
      </c>
      <c r="S331" s="681">
        <v>0.22222222222222221</v>
      </c>
      <c r="T331" s="748">
        <v>1.5</v>
      </c>
      <c r="U331" s="704">
        <v>0.27272727272727271</v>
      </c>
    </row>
    <row r="332" spans="1:21" ht="14.4" customHeight="1" x14ac:dyDescent="0.3">
      <c r="A332" s="664">
        <v>5</v>
      </c>
      <c r="B332" s="665" t="s">
        <v>2566</v>
      </c>
      <c r="C332" s="665" t="s">
        <v>2925</v>
      </c>
      <c r="D332" s="746" t="s">
        <v>4078</v>
      </c>
      <c r="E332" s="747" t="s">
        <v>2946</v>
      </c>
      <c r="F332" s="665" t="s">
        <v>2921</v>
      </c>
      <c r="G332" s="665" t="s">
        <v>2969</v>
      </c>
      <c r="H332" s="665" t="s">
        <v>529</v>
      </c>
      <c r="I332" s="665" t="s">
        <v>3026</v>
      </c>
      <c r="J332" s="665" t="s">
        <v>2971</v>
      </c>
      <c r="K332" s="665" t="s">
        <v>3027</v>
      </c>
      <c r="L332" s="666">
        <v>238.72</v>
      </c>
      <c r="M332" s="666">
        <v>238.72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5</v>
      </c>
      <c r="B333" s="665" t="s">
        <v>2566</v>
      </c>
      <c r="C333" s="665" t="s">
        <v>2925</v>
      </c>
      <c r="D333" s="746" t="s">
        <v>4078</v>
      </c>
      <c r="E333" s="747" t="s">
        <v>2946</v>
      </c>
      <c r="F333" s="665" t="s">
        <v>2921</v>
      </c>
      <c r="G333" s="665" t="s">
        <v>3090</v>
      </c>
      <c r="H333" s="665" t="s">
        <v>529</v>
      </c>
      <c r="I333" s="665" t="s">
        <v>3258</v>
      </c>
      <c r="J333" s="665" t="s">
        <v>3259</v>
      </c>
      <c r="K333" s="665" t="s">
        <v>2972</v>
      </c>
      <c r="L333" s="666">
        <v>39.17</v>
      </c>
      <c r="M333" s="666">
        <v>78.34</v>
      </c>
      <c r="N333" s="665">
        <v>2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</v>
      </c>
      <c r="B334" s="665" t="s">
        <v>2566</v>
      </c>
      <c r="C334" s="665" t="s">
        <v>2925</v>
      </c>
      <c r="D334" s="746" t="s">
        <v>4078</v>
      </c>
      <c r="E334" s="747" t="s">
        <v>2946</v>
      </c>
      <c r="F334" s="665" t="s">
        <v>2921</v>
      </c>
      <c r="G334" s="665" t="s">
        <v>2973</v>
      </c>
      <c r="H334" s="665" t="s">
        <v>529</v>
      </c>
      <c r="I334" s="665" t="s">
        <v>695</v>
      </c>
      <c r="J334" s="665" t="s">
        <v>696</v>
      </c>
      <c r="K334" s="665" t="s">
        <v>2974</v>
      </c>
      <c r="L334" s="666">
        <v>91.11</v>
      </c>
      <c r="M334" s="666">
        <v>364.44</v>
      </c>
      <c r="N334" s="665">
        <v>4</v>
      </c>
      <c r="O334" s="748">
        <v>2</v>
      </c>
      <c r="P334" s="666">
        <v>182.22</v>
      </c>
      <c r="Q334" s="681">
        <v>0.5</v>
      </c>
      <c r="R334" s="665">
        <v>2</v>
      </c>
      <c r="S334" s="681">
        <v>0.5</v>
      </c>
      <c r="T334" s="748">
        <v>1</v>
      </c>
      <c r="U334" s="704">
        <v>0.5</v>
      </c>
    </row>
    <row r="335" spans="1:21" ht="14.4" customHeight="1" x14ac:dyDescent="0.3">
      <c r="A335" s="664">
        <v>5</v>
      </c>
      <c r="B335" s="665" t="s">
        <v>2566</v>
      </c>
      <c r="C335" s="665" t="s">
        <v>2925</v>
      </c>
      <c r="D335" s="746" t="s">
        <v>4078</v>
      </c>
      <c r="E335" s="747" t="s">
        <v>2946</v>
      </c>
      <c r="F335" s="665" t="s">
        <v>2921</v>
      </c>
      <c r="G335" s="665" t="s">
        <v>2973</v>
      </c>
      <c r="H335" s="665" t="s">
        <v>529</v>
      </c>
      <c r="I335" s="665" t="s">
        <v>3051</v>
      </c>
      <c r="J335" s="665" t="s">
        <v>696</v>
      </c>
      <c r="K335" s="665" t="s">
        <v>2974</v>
      </c>
      <c r="L335" s="666">
        <v>91.11</v>
      </c>
      <c r="M335" s="666">
        <v>91.11</v>
      </c>
      <c r="N335" s="665">
        <v>1</v>
      </c>
      <c r="O335" s="748">
        <v>1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5</v>
      </c>
      <c r="B336" s="665" t="s">
        <v>2566</v>
      </c>
      <c r="C336" s="665" t="s">
        <v>2925</v>
      </c>
      <c r="D336" s="746" t="s">
        <v>4078</v>
      </c>
      <c r="E336" s="747" t="s">
        <v>2946</v>
      </c>
      <c r="F336" s="665" t="s">
        <v>2921</v>
      </c>
      <c r="G336" s="665" t="s">
        <v>2973</v>
      </c>
      <c r="H336" s="665" t="s">
        <v>529</v>
      </c>
      <c r="I336" s="665" t="s">
        <v>3145</v>
      </c>
      <c r="J336" s="665" t="s">
        <v>696</v>
      </c>
      <c r="K336" s="665" t="s">
        <v>2976</v>
      </c>
      <c r="L336" s="666">
        <v>182.22</v>
      </c>
      <c r="M336" s="666">
        <v>182.22</v>
      </c>
      <c r="N336" s="665">
        <v>1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5</v>
      </c>
      <c r="B337" s="665" t="s">
        <v>2566</v>
      </c>
      <c r="C337" s="665" t="s">
        <v>2925</v>
      </c>
      <c r="D337" s="746" t="s">
        <v>4078</v>
      </c>
      <c r="E337" s="747" t="s">
        <v>2946</v>
      </c>
      <c r="F337" s="665" t="s">
        <v>2921</v>
      </c>
      <c r="G337" s="665" t="s">
        <v>2977</v>
      </c>
      <c r="H337" s="665" t="s">
        <v>529</v>
      </c>
      <c r="I337" s="665" t="s">
        <v>940</v>
      </c>
      <c r="J337" s="665" t="s">
        <v>941</v>
      </c>
      <c r="K337" s="665" t="s">
        <v>2978</v>
      </c>
      <c r="L337" s="666">
        <v>0</v>
      </c>
      <c r="M337" s="666">
        <v>0</v>
      </c>
      <c r="N337" s="665">
        <v>2</v>
      </c>
      <c r="O337" s="748">
        <v>1.5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</v>
      </c>
      <c r="B338" s="665" t="s">
        <v>2566</v>
      </c>
      <c r="C338" s="665" t="s">
        <v>2925</v>
      </c>
      <c r="D338" s="746" t="s">
        <v>4078</v>
      </c>
      <c r="E338" s="747" t="s">
        <v>2946</v>
      </c>
      <c r="F338" s="665" t="s">
        <v>2921</v>
      </c>
      <c r="G338" s="665" t="s">
        <v>3031</v>
      </c>
      <c r="H338" s="665" t="s">
        <v>529</v>
      </c>
      <c r="I338" s="665" t="s">
        <v>3069</v>
      </c>
      <c r="J338" s="665" t="s">
        <v>3032</v>
      </c>
      <c r="K338" s="665" t="s">
        <v>3070</v>
      </c>
      <c r="L338" s="666">
        <v>0</v>
      </c>
      <c r="M338" s="666">
        <v>0</v>
      </c>
      <c r="N338" s="665">
        <v>2</v>
      </c>
      <c r="O338" s="748">
        <v>1</v>
      </c>
      <c r="P338" s="666"/>
      <c r="Q338" s="681"/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</v>
      </c>
      <c r="B339" s="665" t="s">
        <v>2566</v>
      </c>
      <c r="C339" s="665" t="s">
        <v>2925</v>
      </c>
      <c r="D339" s="746" t="s">
        <v>4078</v>
      </c>
      <c r="E339" s="747" t="s">
        <v>2946</v>
      </c>
      <c r="F339" s="665" t="s">
        <v>2921</v>
      </c>
      <c r="G339" s="665" t="s">
        <v>2979</v>
      </c>
      <c r="H339" s="665" t="s">
        <v>529</v>
      </c>
      <c r="I339" s="665" t="s">
        <v>3196</v>
      </c>
      <c r="J339" s="665" t="s">
        <v>2981</v>
      </c>
      <c r="K339" s="665" t="s">
        <v>3197</v>
      </c>
      <c r="L339" s="666">
        <v>132.97999999999999</v>
      </c>
      <c r="M339" s="666">
        <v>265.95999999999998</v>
      </c>
      <c r="N339" s="665">
        <v>2</v>
      </c>
      <c r="O339" s="748">
        <v>1</v>
      </c>
      <c r="P339" s="666">
        <v>265.95999999999998</v>
      </c>
      <c r="Q339" s="681">
        <v>1</v>
      </c>
      <c r="R339" s="665">
        <v>2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5</v>
      </c>
      <c r="B340" s="665" t="s">
        <v>2566</v>
      </c>
      <c r="C340" s="665" t="s">
        <v>2925</v>
      </c>
      <c r="D340" s="746" t="s">
        <v>4078</v>
      </c>
      <c r="E340" s="747" t="s">
        <v>2946</v>
      </c>
      <c r="F340" s="665" t="s">
        <v>2921</v>
      </c>
      <c r="G340" s="665" t="s">
        <v>2983</v>
      </c>
      <c r="H340" s="665" t="s">
        <v>1433</v>
      </c>
      <c r="I340" s="665" t="s">
        <v>1588</v>
      </c>
      <c r="J340" s="665" t="s">
        <v>2692</v>
      </c>
      <c r="K340" s="665" t="s">
        <v>2693</v>
      </c>
      <c r="L340" s="666">
        <v>93.43</v>
      </c>
      <c r="M340" s="666">
        <v>747.44</v>
      </c>
      <c r="N340" s="665">
        <v>8</v>
      </c>
      <c r="O340" s="748">
        <v>4</v>
      </c>
      <c r="P340" s="666">
        <v>467.15000000000003</v>
      </c>
      <c r="Q340" s="681">
        <v>0.625</v>
      </c>
      <c r="R340" s="665">
        <v>5</v>
      </c>
      <c r="S340" s="681">
        <v>0.625</v>
      </c>
      <c r="T340" s="748">
        <v>3</v>
      </c>
      <c r="U340" s="704">
        <v>0.75</v>
      </c>
    </row>
    <row r="341" spans="1:21" ht="14.4" customHeight="1" x14ac:dyDescent="0.3">
      <c r="A341" s="664">
        <v>5</v>
      </c>
      <c r="B341" s="665" t="s">
        <v>2566</v>
      </c>
      <c r="C341" s="665" t="s">
        <v>2925</v>
      </c>
      <c r="D341" s="746" t="s">
        <v>4078</v>
      </c>
      <c r="E341" s="747" t="s">
        <v>2946</v>
      </c>
      <c r="F341" s="665" t="s">
        <v>2921</v>
      </c>
      <c r="G341" s="665" t="s">
        <v>2983</v>
      </c>
      <c r="H341" s="665" t="s">
        <v>1433</v>
      </c>
      <c r="I341" s="665" t="s">
        <v>1594</v>
      </c>
      <c r="J341" s="665" t="s">
        <v>2692</v>
      </c>
      <c r="K341" s="665" t="s">
        <v>2694</v>
      </c>
      <c r="L341" s="666">
        <v>186.87</v>
      </c>
      <c r="M341" s="666">
        <v>2989.92</v>
      </c>
      <c r="N341" s="665">
        <v>16</v>
      </c>
      <c r="O341" s="748">
        <v>6</v>
      </c>
      <c r="P341" s="666">
        <v>1121.22</v>
      </c>
      <c r="Q341" s="681">
        <v>0.375</v>
      </c>
      <c r="R341" s="665">
        <v>6</v>
      </c>
      <c r="S341" s="681">
        <v>0.375</v>
      </c>
      <c r="T341" s="748">
        <v>2.25</v>
      </c>
      <c r="U341" s="704">
        <v>0.375</v>
      </c>
    </row>
    <row r="342" spans="1:21" ht="14.4" customHeight="1" x14ac:dyDescent="0.3">
      <c r="A342" s="664">
        <v>5</v>
      </c>
      <c r="B342" s="665" t="s">
        <v>2566</v>
      </c>
      <c r="C342" s="665" t="s">
        <v>2925</v>
      </c>
      <c r="D342" s="746" t="s">
        <v>4078</v>
      </c>
      <c r="E342" s="747" t="s">
        <v>2946</v>
      </c>
      <c r="F342" s="665" t="s">
        <v>2921</v>
      </c>
      <c r="G342" s="665" t="s">
        <v>2984</v>
      </c>
      <c r="H342" s="665" t="s">
        <v>529</v>
      </c>
      <c r="I342" s="665" t="s">
        <v>3034</v>
      </c>
      <c r="J342" s="665" t="s">
        <v>2990</v>
      </c>
      <c r="K342" s="665" t="s">
        <v>2794</v>
      </c>
      <c r="L342" s="666">
        <v>0</v>
      </c>
      <c r="M342" s="666">
        <v>0</v>
      </c>
      <c r="N342" s="665">
        <v>2</v>
      </c>
      <c r="O342" s="748">
        <v>0.5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5</v>
      </c>
      <c r="B343" s="665" t="s">
        <v>2566</v>
      </c>
      <c r="C343" s="665" t="s">
        <v>2925</v>
      </c>
      <c r="D343" s="746" t="s">
        <v>4078</v>
      </c>
      <c r="E343" s="747" t="s">
        <v>2946</v>
      </c>
      <c r="F343" s="665" t="s">
        <v>2921</v>
      </c>
      <c r="G343" s="665" t="s">
        <v>2984</v>
      </c>
      <c r="H343" s="665" t="s">
        <v>529</v>
      </c>
      <c r="I343" s="665" t="s">
        <v>2985</v>
      </c>
      <c r="J343" s="665" t="s">
        <v>976</v>
      </c>
      <c r="K343" s="665" t="s">
        <v>2986</v>
      </c>
      <c r="L343" s="666">
        <v>29.31</v>
      </c>
      <c r="M343" s="666">
        <v>439.65</v>
      </c>
      <c r="N343" s="665">
        <v>15</v>
      </c>
      <c r="O343" s="748">
        <v>7.5</v>
      </c>
      <c r="P343" s="666">
        <v>117.24</v>
      </c>
      <c r="Q343" s="681">
        <v>0.26666666666666666</v>
      </c>
      <c r="R343" s="665">
        <v>4</v>
      </c>
      <c r="S343" s="681">
        <v>0.26666666666666666</v>
      </c>
      <c r="T343" s="748">
        <v>2</v>
      </c>
      <c r="U343" s="704">
        <v>0.26666666666666666</v>
      </c>
    </row>
    <row r="344" spans="1:21" ht="14.4" customHeight="1" x14ac:dyDescent="0.3">
      <c r="A344" s="664">
        <v>5</v>
      </c>
      <c r="B344" s="665" t="s">
        <v>2566</v>
      </c>
      <c r="C344" s="665" t="s">
        <v>2925</v>
      </c>
      <c r="D344" s="746" t="s">
        <v>4078</v>
      </c>
      <c r="E344" s="747" t="s">
        <v>2946</v>
      </c>
      <c r="F344" s="665" t="s">
        <v>2921</v>
      </c>
      <c r="G344" s="665" t="s">
        <v>2984</v>
      </c>
      <c r="H344" s="665" t="s">
        <v>529</v>
      </c>
      <c r="I344" s="665" t="s">
        <v>975</v>
      </c>
      <c r="J344" s="665" t="s">
        <v>976</v>
      </c>
      <c r="K344" s="665" t="s">
        <v>2987</v>
      </c>
      <c r="L344" s="666">
        <v>58.63</v>
      </c>
      <c r="M344" s="666">
        <v>293.15000000000003</v>
      </c>
      <c r="N344" s="665">
        <v>5</v>
      </c>
      <c r="O344" s="748">
        <v>3</v>
      </c>
      <c r="P344" s="666">
        <v>58.63</v>
      </c>
      <c r="Q344" s="681">
        <v>0.19999999999999998</v>
      </c>
      <c r="R344" s="665">
        <v>1</v>
      </c>
      <c r="S344" s="681">
        <v>0.2</v>
      </c>
      <c r="T344" s="748">
        <v>1</v>
      </c>
      <c r="U344" s="704">
        <v>0.33333333333333331</v>
      </c>
    </row>
    <row r="345" spans="1:21" ht="14.4" customHeight="1" x14ac:dyDescent="0.3">
      <c r="A345" s="664">
        <v>5</v>
      </c>
      <c r="B345" s="665" t="s">
        <v>2566</v>
      </c>
      <c r="C345" s="665" t="s">
        <v>2925</v>
      </c>
      <c r="D345" s="746" t="s">
        <v>4078</v>
      </c>
      <c r="E345" s="747" t="s">
        <v>2946</v>
      </c>
      <c r="F345" s="665" t="s">
        <v>2921</v>
      </c>
      <c r="G345" s="665" t="s">
        <v>2984</v>
      </c>
      <c r="H345" s="665" t="s">
        <v>529</v>
      </c>
      <c r="I345" s="665" t="s">
        <v>3260</v>
      </c>
      <c r="J345" s="665" t="s">
        <v>1990</v>
      </c>
      <c r="K345" s="665" t="s">
        <v>3261</v>
      </c>
      <c r="L345" s="666">
        <v>0</v>
      </c>
      <c r="M345" s="666">
        <v>0</v>
      </c>
      <c r="N345" s="665">
        <v>1</v>
      </c>
      <c r="O345" s="748">
        <v>1</v>
      </c>
      <c r="P345" s="666">
        <v>0</v>
      </c>
      <c r="Q345" s="681"/>
      <c r="R345" s="665">
        <v>1</v>
      </c>
      <c r="S345" s="681">
        <v>1</v>
      </c>
      <c r="T345" s="748">
        <v>1</v>
      </c>
      <c r="U345" s="704">
        <v>1</v>
      </c>
    </row>
    <row r="346" spans="1:21" ht="14.4" customHeight="1" x14ac:dyDescent="0.3">
      <c r="A346" s="664">
        <v>5</v>
      </c>
      <c r="B346" s="665" t="s">
        <v>2566</v>
      </c>
      <c r="C346" s="665" t="s">
        <v>2925</v>
      </c>
      <c r="D346" s="746" t="s">
        <v>4078</v>
      </c>
      <c r="E346" s="747" t="s">
        <v>2946</v>
      </c>
      <c r="F346" s="665" t="s">
        <v>2921</v>
      </c>
      <c r="G346" s="665" t="s">
        <v>2984</v>
      </c>
      <c r="H346" s="665" t="s">
        <v>529</v>
      </c>
      <c r="I346" s="665" t="s">
        <v>991</v>
      </c>
      <c r="J346" s="665" t="s">
        <v>976</v>
      </c>
      <c r="K346" s="665" t="s">
        <v>2988</v>
      </c>
      <c r="L346" s="666">
        <v>11.73</v>
      </c>
      <c r="M346" s="666">
        <v>11.73</v>
      </c>
      <c r="N346" s="665">
        <v>1</v>
      </c>
      <c r="O346" s="748">
        <v>1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5</v>
      </c>
      <c r="B347" s="665" t="s">
        <v>2566</v>
      </c>
      <c r="C347" s="665" t="s">
        <v>2925</v>
      </c>
      <c r="D347" s="746" t="s">
        <v>4078</v>
      </c>
      <c r="E347" s="747" t="s">
        <v>2946</v>
      </c>
      <c r="F347" s="665" t="s">
        <v>2921</v>
      </c>
      <c r="G347" s="665" t="s">
        <v>3076</v>
      </c>
      <c r="H347" s="665" t="s">
        <v>529</v>
      </c>
      <c r="I347" s="665" t="s">
        <v>3103</v>
      </c>
      <c r="J347" s="665" t="s">
        <v>712</v>
      </c>
      <c r="K347" s="665" t="s">
        <v>3104</v>
      </c>
      <c r="L347" s="666">
        <v>0</v>
      </c>
      <c r="M347" s="666">
        <v>0</v>
      </c>
      <c r="N347" s="665">
        <v>2</v>
      </c>
      <c r="O347" s="748">
        <v>0.5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5</v>
      </c>
      <c r="B348" s="665" t="s">
        <v>2566</v>
      </c>
      <c r="C348" s="665" t="s">
        <v>2925</v>
      </c>
      <c r="D348" s="746" t="s">
        <v>4078</v>
      </c>
      <c r="E348" s="747" t="s">
        <v>2946</v>
      </c>
      <c r="F348" s="665" t="s">
        <v>2921</v>
      </c>
      <c r="G348" s="665" t="s">
        <v>3003</v>
      </c>
      <c r="H348" s="665" t="s">
        <v>1433</v>
      </c>
      <c r="I348" s="665" t="s">
        <v>3042</v>
      </c>
      <c r="J348" s="665" t="s">
        <v>1460</v>
      </c>
      <c r="K348" s="665" t="s">
        <v>3043</v>
      </c>
      <c r="L348" s="666">
        <v>0</v>
      </c>
      <c r="M348" s="666">
        <v>0</v>
      </c>
      <c r="N348" s="665">
        <v>1</v>
      </c>
      <c r="O348" s="748">
        <v>0.5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5</v>
      </c>
      <c r="B349" s="665" t="s">
        <v>2566</v>
      </c>
      <c r="C349" s="665" t="s">
        <v>2925</v>
      </c>
      <c r="D349" s="746" t="s">
        <v>4078</v>
      </c>
      <c r="E349" s="747" t="s">
        <v>2946</v>
      </c>
      <c r="F349" s="665" t="s">
        <v>2921</v>
      </c>
      <c r="G349" s="665" t="s">
        <v>3003</v>
      </c>
      <c r="H349" s="665" t="s">
        <v>1433</v>
      </c>
      <c r="I349" s="665" t="s">
        <v>1564</v>
      </c>
      <c r="J349" s="665" t="s">
        <v>1460</v>
      </c>
      <c r="K349" s="665" t="s">
        <v>2686</v>
      </c>
      <c r="L349" s="666">
        <v>368.16</v>
      </c>
      <c r="M349" s="666">
        <v>1104.48</v>
      </c>
      <c r="N349" s="665">
        <v>3</v>
      </c>
      <c r="O349" s="748">
        <v>1</v>
      </c>
      <c r="P349" s="666">
        <v>1104.48</v>
      </c>
      <c r="Q349" s="681">
        <v>1</v>
      </c>
      <c r="R349" s="665">
        <v>3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5</v>
      </c>
      <c r="B350" s="665" t="s">
        <v>2566</v>
      </c>
      <c r="C350" s="665" t="s">
        <v>2925</v>
      </c>
      <c r="D350" s="746" t="s">
        <v>4078</v>
      </c>
      <c r="E350" s="747" t="s">
        <v>2946</v>
      </c>
      <c r="F350" s="665" t="s">
        <v>2921</v>
      </c>
      <c r="G350" s="665" t="s">
        <v>3003</v>
      </c>
      <c r="H350" s="665" t="s">
        <v>1433</v>
      </c>
      <c r="I350" s="665" t="s">
        <v>3044</v>
      </c>
      <c r="J350" s="665" t="s">
        <v>1460</v>
      </c>
      <c r="K350" s="665" t="s">
        <v>2688</v>
      </c>
      <c r="L350" s="666">
        <v>490.89</v>
      </c>
      <c r="M350" s="666">
        <v>981.78</v>
      </c>
      <c r="N350" s="665">
        <v>2</v>
      </c>
      <c r="O350" s="748">
        <v>1.5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</v>
      </c>
      <c r="B351" s="665" t="s">
        <v>2566</v>
      </c>
      <c r="C351" s="665" t="s">
        <v>2925</v>
      </c>
      <c r="D351" s="746" t="s">
        <v>4078</v>
      </c>
      <c r="E351" s="747" t="s">
        <v>2946</v>
      </c>
      <c r="F351" s="665" t="s">
        <v>2921</v>
      </c>
      <c r="G351" s="665" t="s">
        <v>3003</v>
      </c>
      <c r="H351" s="665" t="s">
        <v>1433</v>
      </c>
      <c r="I351" s="665" t="s">
        <v>3006</v>
      </c>
      <c r="J351" s="665" t="s">
        <v>1460</v>
      </c>
      <c r="K351" s="665" t="s">
        <v>2687</v>
      </c>
      <c r="L351" s="666">
        <v>736.33</v>
      </c>
      <c r="M351" s="666">
        <v>2945.32</v>
      </c>
      <c r="N351" s="665">
        <v>4</v>
      </c>
      <c r="O351" s="748">
        <v>2</v>
      </c>
      <c r="P351" s="666">
        <v>2208.9900000000002</v>
      </c>
      <c r="Q351" s="681">
        <v>0.75</v>
      </c>
      <c r="R351" s="665">
        <v>3</v>
      </c>
      <c r="S351" s="681">
        <v>0.75</v>
      </c>
      <c r="T351" s="748">
        <v>1</v>
      </c>
      <c r="U351" s="704">
        <v>0.5</v>
      </c>
    </row>
    <row r="352" spans="1:21" ht="14.4" customHeight="1" x14ac:dyDescent="0.3">
      <c r="A352" s="664">
        <v>5</v>
      </c>
      <c r="B352" s="665" t="s">
        <v>2566</v>
      </c>
      <c r="C352" s="665" t="s">
        <v>2925</v>
      </c>
      <c r="D352" s="746" t="s">
        <v>4078</v>
      </c>
      <c r="E352" s="747" t="s">
        <v>2946</v>
      </c>
      <c r="F352" s="665" t="s">
        <v>2921</v>
      </c>
      <c r="G352" s="665" t="s">
        <v>3003</v>
      </c>
      <c r="H352" s="665" t="s">
        <v>1433</v>
      </c>
      <c r="I352" s="665" t="s">
        <v>1459</v>
      </c>
      <c r="J352" s="665" t="s">
        <v>1460</v>
      </c>
      <c r="K352" s="665" t="s">
        <v>2689</v>
      </c>
      <c r="L352" s="666">
        <v>923.74</v>
      </c>
      <c r="M352" s="666">
        <v>1847.48</v>
      </c>
      <c r="N352" s="665">
        <v>2</v>
      </c>
      <c r="O352" s="748">
        <v>0.5</v>
      </c>
      <c r="P352" s="666">
        <v>1847.48</v>
      </c>
      <c r="Q352" s="681">
        <v>1</v>
      </c>
      <c r="R352" s="665">
        <v>2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5</v>
      </c>
      <c r="B353" s="665" t="s">
        <v>2566</v>
      </c>
      <c r="C353" s="665" t="s">
        <v>2925</v>
      </c>
      <c r="D353" s="746" t="s">
        <v>4078</v>
      </c>
      <c r="E353" s="747" t="s">
        <v>2946</v>
      </c>
      <c r="F353" s="665" t="s">
        <v>2921</v>
      </c>
      <c r="G353" s="665" t="s">
        <v>3003</v>
      </c>
      <c r="H353" s="665" t="s">
        <v>1433</v>
      </c>
      <c r="I353" s="665" t="s">
        <v>3162</v>
      </c>
      <c r="J353" s="665" t="s">
        <v>1485</v>
      </c>
      <c r="K353" s="665" t="s">
        <v>3010</v>
      </c>
      <c r="L353" s="666">
        <v>2309.36</v>
      </c>
      <c r="M353" s="666">
        <v>4618.72</v>
      </c>
      <c r="N353" s="665">
        <v>2</v>
      </c>
      <c r="O353" s="748">
        <v>1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5</v>
      </c>
      <c r="B354" s="665" t="s">
        <v>2566</v>
      </c>
      <c r="C354" s="665" t="s">
        <v>2925</v>
      </c>
      <c r="D354" s="746" t="s">
        <v>4078</v>
      </c>
      <c r="E354" s="747" t="s">
        <v>2946</v>
      </c>
      <c r="F354" s="665" t="s">
        <v>2921</v>
      </c>
      <c r="G354" s="665" t="s">
        <v>3011</v>
      </c>
      <c r="H354" s="665" t="s">
        <v>529</v>
      </c>
      <c r="I354" s="665" t="s">
        <v>3012</v>
      </c>
      <c r="J354" s="665" t="s">
        <v>823</v>
      </c>
      <c r="K354" s="665" t="s">
        <v>3013</v>
      </c>
      <c r="L354" s="666">
        <v>0</v>
      </c>
      <c r="M354" s="666">
        <v>0</v>
      </c>
      <c r="N354" s="665">
        <v>3</v>
      </c>
      <c r="O354" s="748">
        <v>1</v>
      </c>
      <c r="P354" s="666">
        <v>0</v>
      </c>
      <c r="Q354" s="681"/>
      <c r="R354" s="665">
        <v>3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5</v>
      </c>
      <c r="B355" s="665" t="s">
        <v>2566</v>
      </c>
      <c r="C355" s="665" t="s">
        <v>2925</v>
      </c>
      <c r="D355" s="746" t="s">
        <v>4078</v>
      </c>
      <c r="E355" s="747" t="s">
        <v>2946</v>
      </c>
      <c r="F355" s="665" t="s">
        <v>2921</v>
      </c>
      <c r="G355" s="665" t="s">
        <v>3011</v>
      </c>
      <c r="H355" s="665" t="s">
        <v>529</v>
      </c>
      <c r="I355" s="665" t="s">
        <v>822</v>
      </c>
      <c r="J355" s="665" t="s">
        <v>823</v>
      </c>
      <c r="K355" s="665" t="s">
        <v>3013</v>
      </c>
      <c r="L355" s="666">
        <v>155.24</v>
      </c>
      <c r="M355" s="666">
        <v>2173.36</v>
      </c>
      <c r="N355" s="665">
        <v>14</v>
      </c>
      <c r="O355" s="748">
        <v>4.5</v>
      </c>
      <c r="P355" s="666">
        <v>620.96</v>
      </c>
      <c r="Q355" s="681">
        <v>0.2857142857142857</v>
      </c>
      <c r="R355" s="665">
        <v>4</v>
      </c>
      <c r="S355" s="681">
        <v>0.2857142857142857</v>
      </c>
      <c r="T355" s="748">
        <v>1.5</v>
      </c>
      <c r="U355" s="704">
        <v>0.33333333333333331</v>
      </c>
    </row>
    <row r="356" spans="1:21" ht="14.4" customHeight="1" x14ac:dyDescent="0.3">
      <c r="A356" s="664">
        <v>5</v>
      </c>
      <c r="B356" s="665" t="s">
        <v>2566</v>
      </c>
      <c r="C356" s="665" t="s">
        <v>2925</v>
      </c>
      <c r="D356" s="746" t="s">
        <v>4078</v>
      </c>
      <c r="E356" s="747" t="s">
        <v>2946</v>
      </c>
      <c r="F356" s="665" t="s">
        <v>2921</v>
      </c>
      <c r="G356" s="665" t="s">
        <v>3011</v>
      </c>
      <c r="H356" s="665" t="s">
        <v>529</v>
      </c>
      <c r="I356" s="665" t="s">
        <v>910</v>
      </c>
      <c r="J356" s="665" t="s">
        <v>823</v>
      </c>
      <c r="K356" s="665" t="s">
        <v>3014</v>
      </c>
      <c r="L356" s="666">
        <v>77.62</v>
      </c>
      <c r="M356" s="666">
        <v>853.82</v>
      </c>
      <c r="N356" s="665">
        <v>11</v>
      </c>
      <c r="O356" s="748">
        <v>2.5</v>
      </c>
      <c r="P356" s="666">
        <v>232.86</v>
      </c>
      <c r="Q356" s="681">
        <v>0.27272727272727271</v>
      </c>
      <c r="R356" s="665">
        <v>3</v>
      </c>
      <c r="S356" s="681">
        <v>0.27272727272727271</v>
      </c>
      <c r="T356" s="748">
        <v>1</v>
      </c>
      <c r="U356" s="704">
        <v>0.4</v>
      </c>
    </row>
    <row r="357" spans="1:21" ht="14.4" customHeight="1" x14ac:dyDescent="0.3">
      <c r="A357" s="664">
        <v>5</v>
      </c>
      <c r="B357" s="665" t="s">
        <v>2566</v>
      </c>
      <c r="C357" s="665" t="s">
        <v>2925</v>
      </c>
      <c r="D357" s="746" t="s">
        <v>4078</v>
      </c>
      <c r="E357" s="747" t="s">
        <v>2946</v>
      </c>
      <c r="F357" s="665" t="s">
        <v>2921</v>
      </c>
      <c r="G357" s="665" t="s">
        <v>3018</v>
      </c>
      <c r="H357" s="665" t="s">
        <v>1433</v>
      </c>
      <c r="I357" s="665" t="s">
        <v>3082</v>
      </c>
      <c r="J357" s="665" t="s">
        <v>2660</v>
      </c>
      <c r="K357" s="665" t="s">
        <v>2832</v>
      </c>
      <c r="L357" s="666">
        <v>28.81</v>
      </c>
      <c r="M357" s="666">
        <v>115.24</v>
      </c>
      <c r="N357" s="665">
        <v>4</v>
      </c>
      <c r="O357" s="748">
        <v>1</v>
      </c>
      <c r="P357" s="666">
        <v>28.81</v>
      </c>
      <c r="Q357" s="681">
        <v>0.25</v>
      </c>
      <c r="R357" s="665">
        <v>1</v>
      </c>
      <c r="S357" s="681">
        <v>0.25</v>
      </c>
      <c r="T357" s="748">
        <v>0.25</v>
      </c>
      <c r="U357" s="704">
        <v>0.25</v>
      </c>
    </row>
    <row r="358" spans="1:21" ht="14.4" customHeight="1" x14ac:dyDescent="0.3">
      <c r="A358" s="664">
        <v>5</v>
      </c>
      <c r="B358" s="665" t="s">
        <v>2566</v>
      </c>
      <c r="C358" s="665" t="s">
        <v>2925</v>
      </c>
      <c r="D358" s="746" t="s">
        <v>4078</v>
      </c>
      <c r="E358" s="747" t="s">
        <v>2946</v>
      </c>
      <c r="F358" s="665" t="s">
        <v>2921</v>
      </c>
      <c r="G358" s="665" t="s">
        <v>3018</v>
      </c>
      <c r="H358" s="665" t="s">
        <v>1433</v>
      </c>
      <c r="I358" s="665" t="s">
        <v>3262</v>
      </c>
      <c r="J358" s="665" t="s">
        <v>2660</v>
      </c>
      <c r="K358" s="665" t="s">
        <v>3263</v>
      </c>
      <c r="L358" s="666">
        <v>0</v>
      </c>
      <c r="M358" s="666">
        <v>0</v>
      </c>
      <c r="N358" s="665">
        <v>3</v>
      </c>
      <c r="O358" s="748">
        <v>1</v>
      </c>
      <c r="P358" s="666">
        <v>0</v>
      </c>
      <c r="Q358" s="681"/>
      <c r="R358" s="665">
        <v>2</v>
      </c>
      <c r="S358" s="681">
        <v>0.66666666666666663</v>
      </c>
      <c r="T358" s="748">
        <v>0.5</v>
      </c>
      <c r="U358" s="704">
        <v>0.5</v>
      </c>
    </row>
    <row r="359" spans="1:21" ht="14.4" customHeight="1" x14ac:dyDescent="0.3">
      <c r="A359" s="664">
        <v>5</v>
      </c>
      <c r="B359" s="665" t="s">
        <v>2566</v>
      </c>
      <c r="C359" s="665" t="s">
        <v>2925</v>
      </c>
      <c r="D359" s="746" t="s">
        <v>4078</v>
      </c>
      <c r="E359" s="747" t="s">
        <v>2946</v>
      </c>
      <c r="F359" s="665" t="s">
        <v>2921</v>
      </c>
      <c r="G359" s="665" t="s">
        <v>3107</v>
      </c>
      <c r="H359" s="665" t="s">
        <v>529</v>
      </c>
      <c r="I359" s="665" t="s">
        <v>3108</v>
      </c>
      <c r="J359" s="665" t="s">
        <v>3109</v>
      </c>
      <c r="K359" s="665" t="s">
        <v>3110</v>
      </c>
      <c r="L359" s="666">
        <v>1982.3</v>
      </c>
      <c r="M359" s="666">
        <v>1982.3</v>
      </c>
      <c r="N359" s="665">
        <v>1</v>
      </c>
      <c r="O359" s="748">
        <v>1</v>
      </c>
      <c r="P359" s="666">
        <v>1982.3</v>
      </c>
      <c r="Q359" s="681">
        <v>1</v>
      </c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5</v>
      </c>
      <c r="B360" s="665" t="s">
        <v>2566</v>
      </c>
      <c r="C360" s="665" t="s">
        <v>2925</v>
      </c>
      <c r="D360" s="746" t="s">
        <v>4078</v>
      </c>
      <c r="E360" s="747" t="s">
        <v>2946</v>
      </c>
      <c r="F360" s="665" t="s">
        <v>2921</v>
      </c>
      <c r="G360" s="665" t="s">
        <v>3087</v>
      </c>
      <c r="H360" s="665" t="s">
        <v>529</v>
      </c>
      <c r="I360" s="665" t="s">
        <v>771</v>
      </c>
      <c r="J360" s="665" t="s">
        <v>3088</v>
      </c>
      <c r="K360" s="665" t="s">
        <v>3089</v>
      </c>
      <c r="L360" s="666">
        <v>0</v>
      </c>
      <c r="M360" s="666">
        <v>0</v>
      </c>
      <c r="N360" s="665">
        <v>1</v>
      </c>
      <c r="O360" s="748">
        <v>0.5</v>
      </c>
      <c r="P360" s="666"/>
      <c r="Q360" s="681"/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5</v>
      </c>
      <c r="B361" s="665" t="s">
        <v>2566</v>
      </c>
      <c r="C361" s="665" t="s">
        <v>2925</v>
      </c>
      <c r="D361" s="746" t="s">
        <v>4078</v>
      </c>
      <c r="E361" s="747" t="s">
        <v>2946</v>
      </c>
      <c r="F361" s="665" t="s">
        <v>2921</v>
      </c>
      <c r="G361" s="665" t="s">
        <v>3023</v>
      </c>
      <c r="H361" s="665" t="s">
        <v>529</v>
      </c>
      <c r="I361" s="665" t="s">
        <v>894</v>
      </c>
      <c r="J361" s="665" t="s">
        <v>895</v>
      </c>
      <c r="K361" s="665" t="s">
        <v>3024</v>
      </c>
      <c r="L361" s="666">
        <v>657.67</v>
      </c>
      <c r="M361" s="666">
        <v>1315.34</v>
      </c>
      <c r="N361" s="665">
        <v>2</v>
      </c>
      <c r="O361" s="748">
        <v>1</v>
      </c>
      <c r="P361" s="666">
        <v>657.67</v>
      </c>
      <c r="Q361" s="681">
        <v>0.5</v>
      </c>
      <c r="R361" s="665">
        <v>1</v>
      </c>
      <c r="S361" s="681">
        <v>0.5</v>
      </c>
      <c r="T361" s="748">
        <v>0.5</v>
      </c>
      <c r="U361" s="704">
        <v>0.5</v>
      </c>
    </row>
    <row r="362" spans="1:21" ht="14.4" customHeight="1" x14ac:dyDescent="0.3">
      <c r="A362" s="664">
        <v>5</v>
      </c>
      <c r="B362" s="665" t="s">
        <v>2566</v>
      </c>
      <c r="C362" s="665" t="s">
        <v>2925</v>
      </c>
      <c r="D362" s="746" t="s">
        <v>4078</v>
      </c>
      <c r="E362" s="747" t="s">
        <v>2946</v>
      </c>
      <c r="F362" s="665" t="s">
        <v>2921</v>
      </c>
      <c r="G362" s="665" t="s">
        <v>3023</v>
      </c>
      <c r="H362" s="665" t="s">
        <v>529</v>
      </c>
      <c r="I362" s="665" t="s">
        <v>3114</v>
      </c>
      <c r="J362" s="665" t="s">
        <v>895</v>
      </c>
      <c r="K362" s="665" t="s">
        <v>3115</v>
      </c>
      <c r="L362" s="666">
        <v>1578.41</v>
      </c>
      <c r="M362" s="666">
        <v>3156.82</v>
      </c>
      <c r="N362" s="665">
        <v>2</v>
      </c>
      <c r="O362" s="748">
        <v>1.5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5</v>
      </c>
      <c r="B363" s="665" t="s">
        <v>2566</v>
      </c>
      <c r="C363" s="665" t="s">
        <v>2925</v>
      </c>
      <c r="D363" s="746" t="s">
        <v>4078</v>
      </c>
      <c r="E363" s="747" t="s">
        <v>2946</v>
      </c>
      <c r="F363" s="665" t="s">
        <v>2921</v>
      </c>
      <c r="G363" s="665" t="s">
        <v>3023</v>
      </c>
      <c r="H363" s="665" t="s">
        <v>529</v>
      </c>
      <c r="I363" s="665" t="s">
        <v>3180</v>
      </c>
      <c r="J363" s="665" t="s">
        <v>895</v>
      </c>
      <c r="K363" s="665" t="s">
        <v>3181</v>
      </c>
      <c r="L363" s="666">
        <v>0</v>
      </c>
      <c r="M363" s="666">
        <v>0</v>
      </c>
      <c r="N363" s="665">
        <v>4</v>
      </c>
      <c r="O363" s="748">
        <v>1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5</v>
      </c>
      <c r="B364" s="665" t="s">
        <v>2566</v>
      </c>
      <c r="C364" s="665" t="s">
        <v>2925</v>
      </c>
      <c r="D364" s="746" t="s">
        <v>4078</v>
      </c>
      <c r="E364" s="747" t="s">
        <v>2946</v>
      </c>
      <c r="F364" s="665" t="s">
        <v>2921</v>
      </c>
      <c r="G364" s="665" t="s">
        <v>3023</v>
      </c>
      <c r="H364" s="665" t="s">
        <v>529</v>
      </c>
      <c r="I364" s="665" t="s">
        <v>3180</v>
      </c>
      <c r="J364" s="665" t="s">
        <v>895</v>
      </c>
      <c r="K364" s="665" t="s">
        <v>3181</v>
      </c>
      <c r="L364" s="666">
        <v>789.2</v>
      </c>
      <c r="M364" s="666">
        <v>789.2</v>
      </c>
      <c r="N364" s="665">
        <v>1</v>
      </c>
      <c r="O364" s="748">
        <v>0.5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5</v>
      </c>
      <c r="B365" s="665" t="s">
        <v>2566</v>
      </c>
      <c r="C365" s="665" t="s">
        <v>2925</v>
      </c>
      <c r="D365" s="746" t="s">
        <v>4078</v>
      </c>
      <c r="E365" s="747" t="s">
        <v>2946</v>
      </c>
      <c r="F365" s="665" t="s">
        <v>2921</v>
      </c>
      <c r="G365" s="665" t="s">
        <v>3047</v>
      </c>
      <c r="H365" s="665" t="s">
        <v>529</v>
      </c>
      <c r="I365" s="665" t="s">
        <v>767</v>
      </c>
      <c r="J365" s="665" t="s">
        <v>3048</v>
      </c>
      <c r="K365" s="665" t="s">
        <v>3049</v>
      </c>
      <c r="L365" s="666">
        <v>0</v>
      </c>
      <c r="M365" s="666">
        <v>0</v>
      </c>
      <c r="N365" s="665">
        <v>2</v>
      </c>
      <c r="O365" s="748">
        <v>0.5</v>
      </c>
      <c r="P365" s="666"/>
      <c r="Q365" s="681"/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5</v>
      </c>
      <c r="B366" s="665" t="s">
        <v>2566</v>
      </c>
      <c r="C366" s="665" t="s">
        <v>2925</v>
      </c>
      <c r="D366" s="746" t="s">
        <v>4078</v>
      </c>
      <c r="E366" s="747" t="s">
        <v>2946</v>
      </c>
      <c r="F366" s="665" t="s">
        <v>2921</v>
      </c>
      <c r="G366" s="665" t="s">
        <v>3025</v>
      </c>
      <c r="H366" s="665" t="s">
        <v>1433</v>
      </c>
      <c r="I366" s="665" t="s">
        <v>1541</v>
      </c>
      <c r="J366" s="665" t="s">
        <v>2680</v>
      </c>
      <c r="K366" s="665" t="s">
        <v>2681</v>
      </c>
      <c r="L366" s="666">
        <v>120.61</v>
      </c>
      <c r="M366" s="666">
        <v>120.61</v>
      </c>
      <c r="N366" s="665">
        <v>1</v>
      </c>
      <c r="O366" s="748">
        <v>0.5</v>
      </c>
      <c r="P366" s="666">
        <v>120.61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5</v>
      </c>
      <c r="B367" s="665" t="s">
        <v>2566</v>
      </c>
      <c r="C367" s="665" t="s">
        <v>2927</v>
      </c>
      <c r="D367" s="746" t="s">
        <v>4079</v>
      </c>
      <c r="E367" s="747" t="s">
        <v>2939</v>
      </c>
      <c r="F367" s="665" t="s">
        <v>2921</v>
      </c>
      <c r="G367" s="665" t="s">
        <v>3264</v>
      </c>
      <c r="H367" s="665" t="s">
        <v>529</v>
      </c>
      <c r="I367" s="665" t="s">
        <v>3265</v>
      </c>
      <c r="J367" s="665" t="s">
        <v>3266</v>
      </c>
      <c r="K367" s="665" t="s">
        <v>3267</v>
      </c>
      <c r="L367" s="666">
        <v>60.9</v>
      </c>
      <c r="M367" s="666">
        <v>121.8</v>
      </c>
      <c r="N367" s="665">
        <v>2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</v>
      </c>
      <c r="B368" s="665" t="s">
        <v>2566</v>
      </c>
      <c r="C368" s="665" t="s">
        <v>2927</v>
      </c>
      <c r="D368" s="746" t="s">
        <v>4079</v>
      </c>
      <c r="E368" s="747" t="s">
        <v>2939</v>
      </c>
      <c r="F368" s="665" t="s">
        <v>2921</v>
      </c>
      <c r="G368" s="665" t="s">
        <v>3268</v>
      </c>
      <c r="H368" s="665" t="s">
        <v>529</v>
      </c>
      <c r="I368" s="665" t="s">
        <v>3269</v>
      </c>
      <c r="J368" s="665" t="s">
        <v>3270</v>
      </c>
      <c r="K368" s="665" t="s">
        <v>3271</v>
      </c>
      <c r="L368" s="666">
        <v>663.86</v>
      </c>
      <c r="M368" s="666">
        <v>663.86</v>
      </c>
      <c r="N368" s="665">
        <v>1</v>
      </c>
      <c r="O368" s="748">
        <v>1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5</v>
      </c>
      <c r="B369" s="665" t="s">
        <v>2566</v>
      </c>
      <c r="C369" s="665" t="s">
        <v>2927</v>
      </c>
      <c r="D369" s="746" t="s">
        <v>4079</v>
      </c>
      <c r="E369" s="747" t="s">
        <v>2939</v>
      </c>
      <c r="F369" s="665" t="s">
        <v>2923</v>
      </c>
      <c r="G369" s="665" t="s">
        <v>3272</v>
      </c>
      <c r="H369" s="665" t="s">
        <v>529</v>
      </c>
      <c r="I369" s="665" t="s">
        <v>3273</v>
      </c>
      <c r="J369" s="665" t="s">
        <v>3274</v>
      </c>
      <c r="K369" s="665" t="s">
        <v>3275</v>
      </c>
      <c r="L369" s="666">
        <v>30</v>
      </c>
      <c r="M369" s="666">
        <v>60</v>
      </c>
      <c r="N369" s="665">
        <v>2</v>
      </c>
      <c r="O369" s="748">
        <v>1</v>
      </c>
      <c r="P369" s="666">
        <v>60</v>
      </c>
      <c r="Q369" s="681">
        <v>1</v>
      </c>
      <c r="R369" s="665">
        <v>2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5</v>
      </c>
      <c r="B370" s="665" t="s">
        <v>2566</v>
      </c>
      <c r="C370" s="665" t="s">
        <v>2927</v>
      </c>
      <c r="D370" s="746" t="s">
        <v>4079</v>
      </c>
      <c r="E370" s="747" t="s">
        <v>2939</v>
      </c>
      <c r="F370" s="665" t="s">
        <v>2923</v>
      </c>
      <c r="G370" s="665" t="s">
        <v>3272</v>
      </c>
      <c r="H370" s="665" t="s">
        <v>529</v>
      </c>
      <c r="I370" s="665" t="s">
        <v>3276</v>
      </c>
      <c r="J370" s="665" t="s">
        <v>3277</v>
      </c>
      <c r="K370" s="665" t="s">
        <v>3278</v>
      </c>
      <c r="L370" s="666">
        <v>1333.95</v>
      </c>
      <c r="M370" s="666">
        <v>2667.9</v>
      </c>
      <c r="N370" s="665">
        <v>2</v>
      </c>
      <c r="O370" s="748">
        <v>1</v>
      </c>
      <c r="P370" s="666">
        <v>2667.9</v>
      </c>
      <c r="Q370" s="681">
        <v>1</v>
      </c>
      <c r="R370" s="665">
        <v>2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5</v>
      </c>
      <c r="B371" s="665" t="s">
        <v>2566</v>
      </c>
      <c r="C371" s="665" t="s">
        <v>2927</v>
      </c>
      <c r="D371" s="746" t="s">
        <v>4079</v>
      </c>
      <c r="E371" s="747" t="s">
        <v>2939</v>
      </c>
      <c r="F371" s="665" t="s">
        <v>2923</v>
      </c>
      <c r="G371" s="665" t="s">
        <v>3124</v>
      </c>
      <c r="H371" s="665" t="s">
        <v>529</v>
      </c>
      <c r="I371" s="665" t="s">
        <v>3125</v>
      </c>
      <c r="J371" s="665" t="s">
        <v>3126</v>
      </c>
      <c r="K371" s="665" t="s">
        <v>3127</v>
      </c>
      <c r="L371" s="666">
        <v>600</v>
      </c>
      <c r="M371" s="666">
        <v>600</v>
      </c>
      <c r="N371" s="665">
        <v>1</v>
      </c>
      <c r="O371" s="748">
        <v>1</v>
      </c>
      <c r="P371" s="666">
        <v>600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5</v>
      </c>
      <c r="B372" s="665" t="s">
        <v>2566</v>
      </c>
      <c r="C372" s="665" t="s">
        <v>2927</v>
      </c>
      <c r="D372" s="746" t="s">
        <v>4079</v>
      </c>
      <c r="E372" s="747" t="s">
        <v>2941</v>
      </c>
      <c r="F372" s="665" t="s">
        <v>2921</v>
      </c>
      <c r="G372" s="665" t="s">
        <v>2958</v>
      </c>
      <c r="H372" s="665" t="s">
        <v>1433</v>
      </c>
      <c r="I372" s="665" t="s">
        <v>1720</v>
      </c>
      <c r="J372" s="665" t="s">
        <v>2762</v>
      </c>
      <c r="K372" s="665" t="s">
        <v>2763</v>
      </c>
      <c r="L372" s="666">
        <v>149.52000000000001</v>
      </c>
      <c r="M372" s="666">
        <v>149.52000000000001</v>
      </c>
      <c r="N372" s="665">
        <v>1</v>
      </c>
      <c r="O372" s="748">
        <v>1</v>
      </c>
      <c r="P372" s="666">
        <v>149.52000000000001</v>
      </c>
      <c r="Q372" s="681">
        <v>1</v>
      </c>
      <c r="R372" s="665">
        <v>1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5</v>
      </c>
      <c r="B373" s="665" t="s">
        <v>2566</v>
      </c>
      <c r="C373" s="665" t="s">
        <v>2927</v>
      </c>
      <c r="D373" s="746" t="s">
        <v>4079</v>
      </c>
      <c r="E373" s="747" t="s">
        <v>2941</v>
      </c>
      <c r="F373" s="665" t="s">
        <v>2921</v>
      </c>
      <c r="G373" s="665" t="s">
        <v>2973</v>
      </c>
      <c r="H373" s="665" t="s">
        <v>529</v>
      </c>
      <c r="I373" s="665" t="s">
        <v>695</v>
      </c>
      <c r="J373" s="665" t="s">
        <v>696</v>
      </c>
      <c r="K373" s="665" t="s">
        <v>2974</v>
      </c>
      <c r="L373" s="666">
        <v>91.11</v>
      </c>
      <c r="M373" s="666">
        <v>91.11</v>
      </c>
      <c r="N373" s="665">
        <v>1</v>
      </c>
      <c r="O373" s="748">
        <v>1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5</v>
      </c>
      <c r="B374" s="665" t="s">
        <v>2566</v>
      </c>
      <c r="C374" s="665" t="s">
        <v>2927</v>
      </c>
      <c r="D374" s="746" t="s">
        <v>4079</v>
      </c>
      <c r="E374" s="747" t="s">
        <v>2941</v>
      </c>
      <c r="F374" s="665" t="s">
        <v>2921</v>
      </c>
      <c r="G374" s="665" t="s">
        <v>3279</v>
      </c>
      <c r="H374" s="665" t="s">
        <v>1433</v>
      </c>
      <c r="I374" s="665" t="s">
        <v>3280</v>
      </c>
      <c r="J374" s="665" t="s">
        <v>3281</v>
      </c>
      <c r="K374" s="665" t="s">
        <v>3282</v>
      </c>
      <c r="L374" s="666">
        <v>99.66</v>
      </c>
      <c r="M374" s="666">
        <v>298.98</v>
      </c>
      <c r="N374" s="665">
        <v>3</v>
      </c>
      <c r="O374" s="748">
        <v>1</v>
      </c>
      <c r="P374" s="666">
        <v>298.98</v>
      </c>
      <c r="Q374" s="681">
        <v>1</v>
      </c>
      <c r="R374" s="665">
        <v>3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5</v>
      </c>
      <c r="B375" s="665" t="s">
        <v>2566</v>
      </c>
      <c r="C375" s="665" t="s">
        <v>2927</v>
      </c>
      <c r="D375" s="746" t="s">
        <v>4079</v>
      </c>
      <c r="E375" s="747" t="s">
        <v>2941</v>
      </c>
      <c r="F375" s="665" t="s">
        <v>2921</v>
      </c>
      <c r="G375" s="665" t="s">
        <v>3283</v>
      </c>
      <c r="H375" s="665" t="s">
        <v>1433</v>
      </c>
      <c r="I375" s="665" t="s">
        <v>3284</v>
      </c>
      <c r="J375" s="665" t="s">
        <v>3285</v>
      </c>
      <c r="K375" s="665" t="s">
        <v>3286</v>
      </c>
      <c r="L375" s="666">
        <v>1179.5</v>
      </c>
      <c r="M375" s="666">
        <v>1179.5</v>
      </c>
      <c r="N375" s="665">
        <v>1</v>
      </c>
      <c r="O375" s="748">
        <v>1</v>
      </c>
      <c r="P375" s="666">
        <v>1179.5</v>
      </c>
      <c r="Q375" s="681">
        <v>1</v>
      </c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5</v>
      </c>
      <c r="B376" s="665" t="s">
        <v>2566</v>
      </c>
      <c r="C376" s="665" t="s">
        <v>2927</v>
      </c>
      <c r="D376" s="746" t="s">
        <v>4079</v>
      </c>
      <c r="E376" s="747" t="s">
        <v>2941</v>
      </c>
      <c r="F376" s="665" t="s">
        <v>2923</v>
      </c>
      <c r="G376" s="665" t="s">
        <v>3272</v>
      </c>
      <c r="H376" s="665" t="s">
        <v>529</v>
      </c>
      <c r="I376" s="665" t="s">
        <v>3287</v>
      </c>
      <c r="J376" s="665" t="s">
        <v>3288</v>
      </c>
      <c r="K376" s="665" t="s">
        <v>3289</v>
      </c>
      <c r="L376" s="666">
        <v>100</v>
      </c>
      <c r="M376" s="666">
        <v>700</v>
      </c>
      <c r="N376" s="665">
        <v>7</v>
      </c>
      <c r="O376" s="748">
        <v>4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5</v>
      </c>
      <c r="B377" s="665" t="s">
        <v>2566</v>
      </c>
      <c r="C377" s="665" t="s">
        <v>2927</v>
      </c>
      <c r="D377" s="746" t="s">
        <v>4079</v>
      </c>
      <c r="E377" s="747" t="s">
        <v>2941</v>
      </c>
      <c r="F377" s="665" t="s">
        <v>2923</v>
      </c>
      <c r="G377" s="665" t="s">
        <v>3272</v>
      </c>
      <c r="H377" s="665" t="s">
        <v>529</v>
      </c>
      <c r="I377" s="665" t="s">
        <v>3290</v>
      </c>
      <c r="J377" s="665" t="s">
        <v>3291</v>
      </c>
      <c r="K377" s="665" t="s">
        <v>3292</v>
      </c>
      <c r="L377" s="666">
        <v>160</v>
      </c>
      <c r="M377" s="666">
        <v>320</v>
      </c>
      <c r="N377" s="665">
        <v>2</v>
      </c>
      <c r="O377" s="748">
        <v>2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5</v>
      </c>
      <c r="B378" s="665" t="s">
        <v>2566</v>
      </c>
      <c r="C378" s="665" t="s">
        <v>2927</v>
      </c>
      <c r="D378" s="746" t="s">
        <v>4079</v>
      </c>
      <c r="E378" s="747" t="s">
        <v>2941</v>
      </c>
      <c r="F378" s="665" t="s">
        <v>2923</v>
      </c>
      <c r="G378" s="665" t="s">
        <v>3272</v>
      </c>
      <c r="H378" s="665" t="s">
        <v>529</v>
      </c>
      <c r="I378" s="665" t="s">
        <v>3273</v>
      </c>
      <c r="J378" s="665" t="s">
        <v>3274</v>
      </c>
      <c r="K378" s="665" t="s">
        <v>3275</v>
      </c>
      <c r="L378" s="666">
        <v>30</v>
      </c>
      <c r="M378" s="666">
        <v>240</v>
      </c>
      <c r="N378" s="665">
        <v>8</v>
      </c>
      <c r="O378" s="748">
        <v>4</v>
      </c>
      <c r="P378" s="666">
        <v>240</v>
      </c>
      <c r="Q378" s="681">
        <v>1</v>
      </c>
      <c r="R378" s="665">
        <v>8</v>
      </c>
      <c r="S378" s="681">
        <v>1</v>
      </c>
      <c r="T378" s="748">
        <v>4</v>
      </c>
      <c r="U378" s="704">
        <v>1</v>
      </c>
    </row>
    <row r="379" spans="1:21" ht="14.4" customHeight="1" x14ac:dyDescent="0.3">
      <c r="A379" s="664">
        <v>5</v>
      </c>
      <c r="B379" s="665" t="s">
        <v>2566</v>
      </c>
      <c r="C379" s="665" t="s">
        <v>2927</v>
      </c>
      <c r="D379" s="746" t="s">
        <v>4079</v>
      </c>
      <c r="E379" s="747" t="s">
        <v>2941</v>
      </c>
      <c r="F379" s="665" t="s">
        <v>2923</v>
      </c>
      <c r="G379" s="665" t="s">
        <v>3124</v>
      </c>
      <c r="H379" s="665" t="s">
        <v>529</v>
      </c>
      <c r="I379" s="665" t="s">
        <v>3125</v>
      </c>
      <c r="J379" s="665" t="s">
        <v>3126</v>
      </c>
      <c r="K379" s="665" t="s">
        <v>3293</v>
      </c>
      <c r="L379" s="666">
        <v>600</v>
      </c>
      <c r="M379" s="666">
        <v>2400</v>
      </c>
      <c r="N379" s="665">
        <v>4</v>
      </c>
      <c r="O379" s="748">
        <v>4</v>
      </c>
      <c r="P379" s="666">
        <v>2400</v>
      </c>
      <c r="Q379" s="681">
        <v>1</v>
      </c>
      <c r="R379" s="665">
        <v>4</v>
      </c>
      <c r="S379" s="681">
        <v>1</v>
      </c>
      <c r="T379" s="748">
        <v>4</v>
      </c>
      <c r="U379" s="704">
        <v>1</v>
      </c>
    </row>
    <row r="380" spans="1:21" ht="14.4" customHeight="1" x14ac:dyDescent="0.3">
      <c r="A380" s="664">
        <v>5</v>
      </c>
      <c r="B380" s="665" t="s">
        <v>2566</v>
      </c>
      <c r="C380" s="665" t="s">
        <v>2927</v>
      </c>
      <c r="D380" s="746" t="s">
        <v>4079</v>
      </c>
      <c r="E380" s="747" t="s">
        <v>2942</v>
      </c>
      <c r="F380" s="665" t="s">
        <v>2921</v>
      </c>
      <c r="G380" s="665" t="s">
        <v>3038</v>
      </c>
      <c r="H380" s="665" t="s">
        <v>1433</v>
      </c>
      <c r="I380" s="665" t="s">
        <v>1537</v>
      </c>
      <c r="J380" s="665" t="s">
        <v>2750</v>
      </c>
      <c r="K380" s="665" t="s">
        <v>2751</v>
      </c>
      <c r="L380" s="666">
        <v>46.07</v>
      </c>
      <c r="M380" s="666">
        <v>46.07</v>
      </c>
      <c r="N380" s="665">
        <v>1</v>
      </c>
      <c r="O380" s="748">
        <v>1</v>
      </c>
      <c r="P380" s="666">
        <v>46.07</v>
      </c>
      <c r="Q380" s="681">
        <v>1</v>
      </c>
      <c r="R380" s="665">
        <v>1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5</v>
      </c>
      <c r="B381" s="665" t="s">
        <v>2566</v>
      </c>
      <c r="C381" s="665" t="s">
        <v>2927</v>
      </c>
      <c r="D381" s="746" t="s">
        <v>4079</v>
      </c>
      <c r="E381" s="747" t="s">
        <v>2942</v>
      </c>
      <c r="F381" s="665" t="s">
        <v>2923</v>
      </c>
      <c r="G381" s="665" t="s">
        <v>3272</v>
      </c>
      <c r="H381" s="665" t="s">
        <v>529</v>
      </c>
      <c r="I381" s="665" t="s">
        <v>3273</v>
      </c>
      <c r="J381" s="665" t="s">
        <v>3274</v>
      </c>
      <c r="K381" s="665" t="s">
        <v>3275</v>
      </c>
      <c r="L381" s="666">
        <v>30</v>
      </c>
      <c r="M381" s="666">
        <v>420</v>
      </c>
      <c r="N381" s="665">
        <v>14</v>
      </c>
      <c r="O381" s="748">
        <v>4</v>
      </c>
      <c r="P381" s="666">
        <v>420</v>
      </c>
      <c r="Q381" s="681">
        <v>1</v>
      </c>
      <c r="R381" s="665">
        <v>14</v>
      </c>
      <c r="S381" s="681">
        <v>1</v>
      </c>
      <c r="T381" s="748">
        <v>4</v>
      </c>
      <c r="U381" s="704">
        <v>1</v>
      </c>
    </row>
    <row r="382" spans="1:21" ht="14.4" customHeight="1" x14ac:dyDescent="0.3">
      <c r="A382" s="664">
        <v>5</v>
      </c>
      <c r="B382" s="665" t="s">
        <v>2566</v>
      </c>
      <c r="C382" s="665" t="s">
        <v>2927</v>
      </c>
      <c r="D382" s="746" t="s">
        <v>4079</v>
      </c>
      <c r="E382" s="747" t="s">
        <v>2943</v>
      </c>
      <c r="F382" s="665" t="s">
        <v>2921</v>
      </c>
      <c r="G382" s="665" t="s">
        <v>2958</v>
      </c>
      <c r="H382" s="665" t="s">
        <v>529</v>
      </c>
      <c r="I382" s="665" t="s">
        <v>2959</v>
      </c>
      <c r="J382" s="665" t="s">
        <v>2960</v>
      </c>
      <c r="K382" s="665" t="s">
        <v>2961</v>
      </c>
      <c r="L382" s="666">
        <v>149.52000000000001</v>
      </c>
      <c r="M382" s="666">
        <v>149.52000000000001</v>
      </c>
      <c r="N382" s="665">
        <v>1</v>
      </c>
      <c r="O382" s="748">
        <v>1</v>
      </c>
      <c r="P382" s="666">
        <v>149.52000000000001</v>
      </c>
      <c r="Q382" s="681">
        <v>1</v>
      </c>
      <c r="R382" s="665">
        <v>1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5</v>
      </c>
      <c r="B383" s="665" t="s">
        <v>2566</v>
      </c>
      <c r="C383" s="665" t="s">
        <v>2927</v>
      </c>
      <c r="D383" s="746" t="s">
        <v>4079</v>
      </c>
      <c r="E383" s="747" t="s">
        <v>2943</v>
      </c>
      <c r="F383" s="665" t="s">
        <v>2921</v>
      </c>
      <c r="G383" s="665" t="s">
        <v>3294</v>
      </c>
      <c r="H383" s="665" t="s">
        <v>1433</v>
      </c>
      <c r="I383" s="665" t="s">
        <v>1731</v>
      </c>
      <c r="J383" s="665" t="s">
        <v>2774</v>
      </c>
      <c r="K383" s="665" t="s">
        <v>2775</v>
      </c>
      <c r="L383" s="666">
        <v>70.540000000000006</v>
      </c>
      <c r="M383" s="666">
        <v>141.08000000000001</v>
      </c>
      <c r="N383" s="665">
        <v>2</v>
      </c>
      <c r="O383" s="748">
        <v>1</v>
      </c>
      <c r="P383" s="666">
        <v>141.08000000000001</v>
      </c>
      <c r="Q383" s="681">
        <v>1</v>
      </c>
      <c r="R383" s="665">
        <v>2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5</v>
      </c>
      <c r="B384" s="665" t="s">
        <v>2566</v>
      </c>
      <c r="C384" s="665" t="s">
        <v>2927</v>
      </c>
      <c r="D384" s="746" t="s">
        <v>4079</v>
      </c>
      <c r="E384" s="747" t="s">
        <v>2943</v>
      </c>
      <c r="F384" s="665" t="s">
        <v>2921</v>
      </c>
      <c r="G384" s="665" t="s">
        <v>3294</v>
      </c>
      <c r="H384" s="665" t="s">
        <v>1433</v>
      </c>
      <c r="I384" s="665" t="s">
        <v>3295</v>
      </c>
      <c r="J384" s="665" t="s">
        <v>2774</v>
      </c>
      <c r="K384" s="665" t="s">
        <v>3296</v>
      </c>
      <c r="L384" s="666">
        <v>141.09</v>
      </c>
      <c r="M384" s="666">
        <v>141.09</v>
      </c>
      <c r="N384" s="665">
        <v>1</v>
      </c>
      <c r="O384" s="748">
        <v>1</v>
      </c>
      <c r="P384" s="666">
        <v>141.09</v>
      </c>
      <c r="Q384" s="681">
        <v>1</v>
      </c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5</v>
      </c>
      <c r="B385" s="665" t="s">
        <v>2566</v>
      </c>
      <c r="C385" s="665" t="s">
        <v>2927</v>
      </c>
      <c r="D385" s="746" t="s">
        <v>4079</v>
      </c>
      <c r="E385" s="747" t="s">
        <v>2943</v>
      </c>
      <c r="F385" s="665" t="s">
        <v>2921</v>
      </c>
      <c r="G385" s="665" t="s">
        <v>3297</v>
      </c>
      <c r="H385" s="665" t="s">
        <v>529</v>
      </c>
      <c r="I385" s="665" t="s">
        <v>3298</v>
      </c>
      <c r="J385" s="665" t="s">
        <v>3299</v>
      </c>
      <c r="K385" s="665" t="s">
        <v>3300</v>
      </c>
      <c r="L385" s="666">
        <v>0</v>
      </c>
      <c r="M385" s="666">
        <v>0</v>
      </c>
      <c r="N385" s="665">
        <v>5</v>
      </c>
      <c r="O385" s="748">
        <v>3</v>
      </c>
      <c r="P385" s="666">
        <v>0</v>
      </c>
      <c r="Q385" s="681"/>
      <c r="R385" s="665">
        <v>5</v>
      </c>
      <c r="S385" s="681">
        <v>1</v>
      </c>
      <c r="T385" s="748">
        <v>3</v>
      </c>
      <c r="U385" s="704">
        <v>1</v>
      </c>
    </row>
    <row r="386" spans="1:21" ht="14.4" customHeight="1" x14ac:dyDescent="0.3">
      <c r="A386" s="664">
        <v>5</v>
      </c>
      <c r="B386" s="665" t="s">
        <v>2566</v>
      </c>
      <c r="C386" s="665" t="s">
        <v>2927</v>
      </c>
      <c r="D386" s="746" t="s">
        <v>4079</v>
      </c>
      <c r="E386" s="747" t="s">
        <v>2943</v>
      </c>
      <c r="F386" s="665" t="s">
        <v>2921</v>
      </c>
      <c r="G386" s="665" t="s">
        <v>3301</v>
      </c>
      <c r="H386" s="665" t="s">
        <v>529</v>
      </c>
      <c r="I386" s="665" t="s">
        <v>849</v>
      </c>
      <c r="J386" s="665" t="s">
        <v>3302</v>
      </c>
      <c r="K386" s="665" t="s">
        <v>3303</v>
      </c>
      <c r="L386" s="666">
        <v>159.16999999999999</v>
      </c>
      <c r="M386" s="666">
        <v>159.16999999999999</v>
      </c>
      <c r="N386" s="665">
        <v>1</v>
      </c>
      <c r="O386" s="748">
        <v>1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5</v>
      </c>
      <c r="B387" s="665" t="s">
        <v>2566</v>
      </c>
      <c r="C387" s="665" t="s">
        <v>2927</v>
      </c>
      <c r="D387" s="746" t="s">
        <v>4079</v>
      </c>
      <c r="E387" s="747" t="s">
        <v>2943</v>
      </c>
      <c r="F387" s="665" t="s">
        <v>2921</v>
      </c>
      <c r="G387" s="665" t="s">
        <v>3304</v>
      </c>
      <c r="H387" s="665" t="s">
        <v>529</v>
      </c>
      <c r="I387" s="665" t="s">
        <v>875</v>
      </c>
      <c r="J387" s="665" t="s">
        <v>876</v>
      </c>
      <c r="K387" s="665" t="s">
        <v>3305</v>
      </c>
      <c r="L387" s="666">
        <v>53.57</v>
      </c>
      <c r="M387" s="666">
        <v>53.57</v>
      </c>
      <c r="N387" s="665">
        <v>1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5</v>
      </c>
      <c r="B388" s="665" t="s">
        <v>2566</v>
      </c>
      <c r="C388" s="665" t="s">
        <v>2927</v>
      </c>
      <c r="D388" s="746" t="s">
        <v>4079</v>
      </c>
      <c r="E388" s="747" t="s">
        <v>2943</v>
      </c>
      <c r="F388" s="665" t="s">
        <v>2921</v>
      </c>
      <c r="G388" s="665" t="s">
        <v>3015</v>
      </c>
      <c r="H388" s="665" t="s">
        <v>529</v>
      </c>
      <c r="I388" s="665" t="s">
        <v>3306</v>
      </c>
      <c r="J388" s="665" t="s">
        <v>719</v>
      </c>
      <c r="K388" s="665" t="s">
        <v>3199</v>
      </c>
      <c r="L388" s="666">
        <v>185.26</v>
      </c>
      <c r="M388" s="666">
        <v>555.78</v>
      </c>
      <c r="N388" s="665">
        <v>3</v>
      </c>
      <c r="O388" s="748">
        <v>1</v>
      </c>
      <c r="P388" s="666">
        <v>555.78</v>
      </c>
      <c r="Q388" s="681">
        <v>1</v>
      </c>
      <c r="R388" s="665">
        <v>3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5</v>
      </c>
      <c r="B389" s="665" t="s">
        <v>2566</v>
      </c>
      <c r="C389" s="665" t="s">
        <v>2927</v>
      </c>
      <c r="D389" s="746" t="s">
        <v>4079</v>
      </c>
      <c r="E389" s="747" t="s">
        <v>2943</v>
      </c>
      <c r="F389" s="665" t="s">
        <v>2921</v>
      </c>
      <c r="G389" s="665" t="s">
        <v>3307</v>
      </c>
      <c r="H389" s="665" t="s">
        <v>1433</v>
      </c>
      <c r="I389" s="665" t="s">
        <v>3308</v>
      </c>
      <c r="J389" s="665" t="s">
        <v>3309</v>
      </c>
      <c r="K389" s="665" t="s">
        <v>1625</v>
      </c>
      <c r="L389" s="666">
        <v>32.380000000000003</v>
      </c>
      <c r="M389" s="666">
        <v>10199.700000000001</v>
      </c>
      <c r="N389" s="665">
        <v>315</v>
      </c>
      <c r="O389" s="748">
        <v>4.5</v>
      </c>
      <c r="P389" s="666">
        <v>10199.700000000001</v>
      </c>
      <c r="Q389" s="681">
        <v>1</v>
      </c>
      <c r="R389" s="665">
        <v>315</v>
      </c>
      <c r="S389" s="681">
        <v>1</v>
      </c>
      <c r="T389" s="748">
        <v>4.5</v>
      </c>
      <c r="U389" s="704">
        <v>1</v>
      </c>
    </row>
    <row r="390" spans="1:21" ht="14.4" customHeight="1" x14ac:dyDescent="0.3">
      <c r="A390" s="664">
        <v>5</v>
      </c>
      <c r="B390" s="665" t="s">
        <v>2566</v>
      </c>
      <c r="C390" s="665" t="s">
        <v>2927</v>
      </c>
      <c r="D390" s="746" t="s">
        <v>4079</v>
      </c>
      <c r="E390" s="747" t="s">
        <v>2943</v>
      </c>
      <c r="F390" s="665" t="s">
        <v>2921</v>
      </c>
      <c r="G390" s="665" t="s">
        <v>3307</v>
      </c>
      <c r="H390" s="665" t="s">
        <v>1433</v>
      </c>
      <c r="I390" s="665" t="s">
        <v>3310</v>
      </c>
      <c r="J390" s="665" t="s">
        <v>3311</v>
      </c>
      <c r="K390" s="665" t="s">
        <v>3312</v>
      </c>
      <c r="L390" s="666">
        <v>194.26</v>
      </c>
      <c r="M390" s="666">
        <v>81200.679999999993</v>
      </c>
      <c r="N390" s="665">
        <v>418</v>
      </c>
      <c r="O390" s="748">
        <v>41.666666666666664</v>
      </c>
      <c r="P390" s="666">
        <v>53421.499999999993</v>
      </c>
      <c r="Q390" s="681">
        <v>0.6578947368421052</v>
      </c>
      <c r="R390" s="665">
        <v>275</v>
      </c>
      <c r="S390" s="681">
        <v>0.65789473684210531</v>
      </c>
      <c r="T390" s="748">
        <v>26.166666666666664</v>
      </c>
      <c r="U390" s="704">
        <v>0.628</v>
      </c>
    </row>
    <row r="391" spans="1:21" ht="14.4" customHeight="1" x14ac:dyDescent="0.3">
      <c r="A391" s="664">
        <v>5</v>
      </c>
      <c r="B391" s="665" t="s">
        <v>2566</v>
      </c>
      <c r="C391" s="665" t="s">
        <v>2927</v>
      </c>
      <c r="D391" s="746" t="s">
        <v>4079</v>
      </c>
      <c r="E391" s="747" t="s">
        <v>2943</v>
      </c>
      <c r="F391" s="665" t="s">
        <v>2921</v>
      </c>
      <c r="G391" s="665" t="s">
        <v>3307</v>
      </c>
      <c r="H391" s="665" t="s">
        <v>1433</v>
      </c>
      <c r="I391" s="665" t="s">
        <v>3313</v>
      </c>
      <c r="J391" s="665" t="s">
        <v>3314</v>
      </c>
      <c r="K391" s="665" t="s">
        <v>1625</v>
      </c>
      <c r="L391" s="666">
        <v>21.96</v>
      </c>
      <c r="M391" s="666">
        <v>768.6</v>
      </c>
      <c r="N391" s="665">
        <v>35</v>
      </c>
      <c r="O391" s="748">
        <v>2.5</v>
      </c>
      <c r="P391" s="666">
        <v>614.88</v>
      </c>
      <c r="Q391" s="681">
        <v>0.79999999999999993</v>
      </c>
      <c r="R391" s="665">
        <v>28</v>
      </c>
      <c r="S391" s="681">
        <v>0.8</v>
      </c>
      <c r="T391" s="748">
        <v>2</v>
      </c>
      <c r="U391" s="704">
        <v>0.8</v>
      </c>
    </row>
    <row r="392" spans="1:21" ht="14.4" customHeight="1" x14ac:dyDescent="0.3">
      <c r="A392" s="664">
        <v>5</v>
      </c>
      <c r="B392" s="665" t="s">
        <v>2566</v>
      </c>
      <c r="C392" s="665" t="s">
        <v>2927</v>
      </c>
      <c r="D392" s="746" t="s">
        <v>4079</v>
      </c>
      <c r="E392" s="747" t="s">
        <v>2943</v>
      </c>
      <c r="F392" s="665" t="s">
        <v>2921</v>
      </c>
      <c r="G392" s="665" t="s">
        <v>3307</v>
      </c>
      <c r="H392" s="665" t="s">
        <v>1433</v>
      </c>
      <c r="I392" s="665" t="s">
        <v>3315</v>
      </c>
      <c r="J392" s="665" t="s">
        <v>3316</v>
      </c>
      <c r="K392" s="665" t="s">
        <v>1625</v>
      </c>
      <c r="L392" s="666">
        <v>21.96</v>
      </c>
      <c r="M392" s="666">
        <v>1361.5200000000002</v>
      </c>
      <c r="N392" s="665">
        <v>62</v>
      </c>
      <c r="O392" s="748">
        <v>3.5</v>
      </c>
      <c r="P392" s="666">
        <v>1207.8000000000002</v>
      </c>
      <c r="Q392" s="681">
        <v>0.88709677419354838</v>
      </c>
      <c r="R392" s="665">
        <v>55</v>
      </c>
      <c r="S392" s="681">
        <v>0.88709677419354838</v>
      </c>
      <c r="T392" s="748">
        <v>3</v>
      </c>
      <c r="U392" s="704">
        <v>0.8571428571428571</v>
      </c>
    </row>
    <row r="393" spans="1:21" ht="14.4" customHeight="1" x14ac:dyDescent="0.3">
      <c r="A393" s="664">
        <v>5</v>
      </c>
      <c r="B393" s="665" t="s">
        <v>2566</v>
      </c>
      <c r="C393" s="665" t="s">
        <v>2927</v>
      </c>
      <c r="D393" s="746" t="s">
        <v>4079</v>
      </c>
      <c r="E393" s="747" t="s">
        <v>2943</v>
      </c>
      <c r="F393" s="665" t="s">
        <v>2921</v>
      </c>
      <c r="G393" s="665" t="s">
        <v>3307</v>
      </c>
      <c r="H393" s="665" t="s">
        <v>1433</v>
      </c>
      <c r="I393" s="665" t="s">
        <v>1623</v>
      </c>
      <c r="J393" s="665" t="s">
        <v>2827</v>
      </c>
      <c r="K393" s="665" t="s">
        <v>1625</v>
      </c>
      <c r="L393" s="666">
        <v>44.6</v>
      </c>
      <c r="M393" s="666">
        <v>1962.4</v>
      </c>
      <c r="N393" s="665">
        <v>44</v>
      </c>
      <c r="O393" s="748">
        <v>1.5</v>
      </c>
      <c r="P393" s="666">
        <v>1516.4</v>
      </c>
      <c r="Q393" s="681">
        <v>0.77272727272727271</v>
      </c>
      <c r="R393" s="665">
        <v>34</v>
      </c>
      <c r="S393" s="681">
        <v>0.77272727272727271</v>
      </c>
      <c r="T393" s="748">
        <v>1</v>
      </c>
      <c r="U393" s="704">
        <v>0.66666666666666663</v>
      </c>
    </row>
    <row r="394" spans="1:21" ht="14.4" customHeight="1" x14ac:dyDescent="0.3">
      <c r="A394" s="664">
        <v>5</v>
      </c>
      <c r="B394" s="665" t="s">
        <v>2566</v>
      </c>
      <c r="C394" s="665" t="s">
        <v>2927</v>
      </c>
      <c r="D394" s="746" t="s">
        <v>4079</v>
      </c>
      <c r="E394" s="747" t="s">
        <v>2943</v>
      </c>
      <c r="F394" s="665" t="s">
        <v>2921</v>
      </c>
      <c r="G394" s="665" t="s">
        <v>3307</v>
      </c>
      <c r="H394" s="665" t="s">
        <v>1433</v>
      </c>
      <c r="I394" s="665" t="s">
        <v>3317</v>
      </c>
      <c r="J394" s="665" t="s">
        <v>3318</v>
      </c>
      <c r="K394" s="665" t="s">
        <v>2438</v>
      </c>
      <c r="L394" s="666">
        <v>129.51</v>
      </c>
      <c r="M394" s="666">
        <v>906.56999999999994</v>
      </c>
      <c r="N394" s="665">
        <v>7</v>
      </c>
      <c r="O394" s="748">
        <v>0.5</v>
      </c>
      <c r="P394" s="666">
        <v>906.56999999999994</v>
      </c>
      <c r="Q394" s="681">
        <v>1</v>
      </c>
      <c r="R394" s="665">
        <v>7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5</v>
      </c>
      <c r="B395" s="665" t="s">
        <v>2566</v>
      </c>
      <c r="C395" s="665" t="s">
        <v>2927</v>
      </c>
      <c r="D395" s="746" t="s">
        <v>4079</v>
      </c>
      <c r="E395" s="747" t="s">
        <v>2943</v>
      </c>
      <c r="F395" s="665" t="s">
        <v>2921</v>
      </c>
      <c r="G395" s="665" t="s">
        <v>3307</v>
      </c>
      <c r="H395" s="665" t="s">
        <v>1433</v>
      </c>
      <c r="I395" s="665" t="s">
        <v>2449</v>
      </c>
      <c r="J395" s="665" t="s">
        <v>2450</v>
      </c>
      <c r="K395" s="665" t="s">
        <v>2438</v>
      </c>
      <c r="L395" s="666">
        <v>129.51</v>
      </c>
      <c r="M395" s="666">
        <v>129.51</v>
      </c>
      <c r="N395" s="665">
        <v>1</v>
      </c>
      <c r="O395" s="748">
        <v>0.5</v>
      </c>
      <c r="P395" s="666">
        <v>129.51</v>
      </c>
      <c r="Q395" s="681">
        <v>1</v>
      </c>
      <c r="R395" s="665">
        <v>1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5</v>
      </c>
      <c r="B396" s="665" t="s">
        <v>2566</v>
      </c>
      <c r="C396" s="665" t="s">
        <v>2927</v>
      </c>
      <c r="D396" s="746" t="s">
        <v>4079</v>
      </c>
      <c r="E396" s="747" t="s">
        <v>2943</v>
      </c>
      <c r="F396" s="665" t="s">
        <v>2921</v>
      </c>
      <c r="G396" s="665" t="s">
        <v>3307</v>
      </c>
      <c r="H396" s="665" t="s">
        <v>1433</v>
      </c>
      <c r="I396" s="665" t="s">
        <v>3319</v>
      </c>
      <c r="J396" s="665" t="s">
        <v>3320</v>
      </c>
      <c r="K396" s="665" t="s">
        <v>1625</v>
      </c>
      <c r="L396" s="666">
        <v>59.72</v>
      </c>
      <c r="M396" s="666">
        <v>358.32</v>
      </c>
      <c r="N396" s="665">
        <v>6</v>
      </c>
      <c r="O396" s="748">
        <v>1.5</v>
      </c>
      <c r="P396" s="666">
        <v>358.32</v>
      </c>
      <c r="Q396" s="681">
        <v>1</v>
      </c>
      <c r="R396" s="665">
        <v>6</v>
      </c>
      <c r="S396" s="681">
        <v>1</v>
      </c>
      <c r="T396" s="748">
        <v>1.5</v>
      </c>
      <c r="U396" s="704">
        <v>1</v>
      </c>
    </row>
    <row r="397" spans="1:21" ht="14.4" customHeight="1" x14ac:dyDescent="0.3">
      <c r="A397" s="664">
        <v>5</v>
      </c>
      <c r="B397" s="665" t="s">
        <v>2566</v>
      </c>
      <c r="C397" s="665" t="s">
        <v>2927</v>
      </c>
      <c r="D397" s="746" t="s">
        <v>4079</v>
      </c>
      <c r="E397" s="747" t="s">
        <v>2943</v>
      </c>
      <c r="F397" s="665" t="s">
        <v>2921</v>
      </c>
      <c r="G397" s="665" t="s">
        <v>3307</v>
      </c>
      <c r="H397" s="665" t="s">
        <v>1433</v>
      </c>
      <c r="I397" s="665" t="s">
        <v>3321</v>
      </c>
      <c r="J397" s="665" t="s">
        <v>3322</v>
      </c>
      <c r="K397" s="665" t="s">
        <v>1625</v>
      </c>
      <c r="L397" s="666">
        <v>59.72</v>
      </c>
      <c r="M397" s="666">
        <v>656.92000000000007</v>
      </c>
      <c r="N397" s="665">
        <v>11</v>
      </c>
      <c r="O397" s="748">
        <v>2</v>
      </c>
      <c r="P397" s="666">
        <v>358.32</v>
      </c>
      <c r="Q397" s="681">
        <v>0.54545454545454541</v>
      </c>
      <c r="R397" s="665">
        <v>6</v>
      </c>
      <c r="S397" s="681">
        <v>0.54545454545454541</v>
      </c>
      <c r="T397" s="748">
        <v>1.5</v>
      </c>
      <c r="U397" s="704">
        <v>0.75</v>
      </c>
    </row>
    <row r="398" spans="1:21" ht="14.4" customHeight="1" x14ac:dyDescent="0.3">
      <c r="A398" s="664">
        <v>5</v>
      </c>
      <c r="B398" s="665" t="s">
        <v>2566</v>
      </c>
      <c r="C398" s="665" t="s">
        <v>2927</v>
      </c>
      <c r="D398" s="746" t="s">
        <v>4079</v>
      </c>
      <c r="E398" s="747" t="s">
        <v>2943</v>
      </c>
      <c r="F398" s="665" t="s">
        <v>2921</v>
      </c>
      <c r="G398" s="665" t="s">
        <v>3307</v>
      </c>
      <c r="H398" s="665" t="s">
        <v>1433</v>
      </c>
      <c r="I398" s="665" t="s">
        <v>3323</v>
      </c>
      <c r="J398" s="665" t="s">
        <v>3324</v>
      </c>
      <c r="K398" s="665" t="s">
        <v>3325</v>
      </c>
      <c r="L398" s="666">
        <v>145.88999999999999</v>
      </c>
      <c r="M398" s="666">
        <v>70027.199999999997</v>
      </c>
      <c r="N398" s="665">
        <v>480</v>
      </c>
      <c r="O398" s="748">
        <v>7</v>
      </c>
      <c r="P398" s="666">
        <v>35013.599999999999</v>
      </c>
      <c r="Q398" s="681">
        <v>0.5</v>
      </c>
      <c r="R398" s="665">
        <v>240</v>
      </c>
      <c r="S398" s="681">
        <v>0.5</v>
      </c>
      <c r="T398" s="748">
        <v>3</v>
      </c>
      <c r="U398" s="704">
        <v>0.42857142857142855</v>
      </c>
    </row>
    <row r="399" spans="1:21" ht="14.4" customHeight="1" x14ac:dyDescent="0.3">
      <c r="A399" s="664">
        <v>5</v>
      </c>
      <c r="B399" s="665" t="s">
        <v>2566</v>
      </c>
      <c r="C399" s="665" t="s">
        <v>2927</v>
      </c>
      <c r="D399" s="746" t="s">
        <v>4079</v>
      </c>
      <c r="E399" s="747" t="s">
        <v>2943</v>
      </c>
      <c r="F399" s="665" t="s">
        <v>2921</v>
      </c>
      <c r="G399" s="665" t="s">
        <v>3307</v>
      </c>
      <c r="H399" s="665" t="s">
        <v>1433</v>
      </c>
      <c r="I399" s="665" t="s">
        <v>3326</v>
      </c>
      <c r="J399" s="665" t="s">
        <v>3327</v>
      </c>
      <c r="K399" s="665" t="s">
        <v>3325</v>
      </c>
      <c r="L399" s="666">
        <v>103.08</v>
      </c>
      <c r="M399" s="666">
        <v>58549.440000000002</v>
      </c>
      <c r="N399" s="665">
        <v>568</v>
      </c>
      <c r="O399" s="748">
        <v>5.5</v>
      </c>
      <c r="P399" s="666">
        <v>58549.440000000002</v>
      </c>
      <c r="Q399" s="681">
        <v>1</v>
      </c>
      <c r="R399" s="665">
        <v>568</v>
      </c>
      <c r="S399" s="681">
        <v>1</v>
      </c>
      <c r="T399" s="748">
        <v>5.5</v>
      </c>
      <c r="U399" s="704">
        <v>1</v>
      </c>
    </row>
    <row r="400" spans="1:21" ht="14.4" customHeight="1" x14ac:dyDescent="0.3">
      <c r="A400" s="664">
        <v>5</v>
      </c>
      <c r="B400" s="665" t="s">
        <v>2566</v>
      </c>
      <c r="C400" s="665" t="s">
        <v>2927</v>
      </c>
      <c r="D400" s="746" t="s">
        <v>4079</v>
      </c>
      <c r="E400" s="747" t="s">
        <v>2943</v>
      </c>
      <c r="F400" s="665" t="s">
        <v>2921</v>
      </c>
      <c r="G400" s="665" t="s">
        <v>3307</v>
      </c>
      <c r="H400" s="665" t="s">
        <v>1433</v>
      </c>
      <c r="I400" s="665" t="s">
        <v>3328</v>
      </c>
      <c r="J400" s="665" t="s">
        <v>3329</v>
      </c>
      <c r="K400" s="665" t="s">
        <v>2438</v>
      </c>
      <c r="L400" s="666">
        <v>127.34</v>
      </c>
      <c r="M400" s="666">
        <v>1655.4199999999998</v>
      </c>
      <c r="N400" s="665">
        <v>13</v>
      </c>
      <c r="O400" s="748">
        <v>2</v>
      </c>
      <c r="P400" s="666">
        <v>1528.08</v>
      </c>
      <c r="Q400" s="681">
        <v>0.92307692307692313</v>
      </c>
      <c r="R400" s="665">
        <v>12</v>
      </c>
      <c r="S400" s="681">
        <v>0.92307692307692313</v>
      </c>
      <c r="T400" s="748">
        <v>1.5</v>
      </c>
      <c r="U400" s="704">
        <v>0.75</v>
      </c>
    </row>
    <row r="401" spans="1:21" ht="14.4" customHeight="1" x14ac:dyDescent="0.3">
      <c r="A401" s="664">
        <v>5</v>
      </c>
      <c r="B401" s="665" t="s">
        <v>2566</v>
      </c>
      <c r="C401" s="665" t="s">
        <v>2927</v>
      </c>
      <c r="D401" s="746" t="s">
        <v>4079</v>
      </c>
      <c r="E401" s="747" t="s">
        <v>2943</v>
      </c>
      <c r="F401" s="665" t="s">
        <v>2921</v>
      </c>
      <c r="G401" s="665" t="s">
        <v>3307</v>
      </c>
      <c r="H401" s="665" t="s">
        <v>1433</v>
      </c>
      <c r="I401" s="665" t="s">
        <v>3330</v>
      </c>
      <c r="J401" s="665" t="s">
        <v>3331</v>
      </c>
      <c r="K401" s="665" t="s">
        <v>2438</v>
      </c>
      <c r="L401" s="666">
        <v>127.34</v>
      </c>
      <c r="M401" s="666">
        <v>2546.8000000000002</v>
      </c>
      <c r="N401" s="665">
        <v>20</v>
      </c>
      <c r="O401" s="748">
        <v>2</v>
      </c>
      <c r="P401" s="666">
        <v>2419.46</v>
      </c>
      <c r="Q401" s="681">
        <v>0.95</v>
      </c>
      <c r="R401" s="665">
        <v>19</v>
      </c>
      <c r="S401" s="681">
        <v>0.95</v>
      </c>
      <c r="T401" s="748">
        <v>1.5</v>
      </c>
      <c r="U401" s="704">
        <v>0.75</v>
      </c>
    </row>
    <row r="402" spans="1:21" ht="14.4" customHeight="1" x14ac:dyDescent="0.3">
      <c r="A402" s="664">
        <v>5</v>
      </c>
      <c r="B402" s="665" t="s">
        <v>2566</v>
      </c>
      <c r="C402" s="665" t="s">
        <v>2927</v>
      </c>
      <c r="D402" s="746" t="s">
        <v>4079</v>
      </c>
      <c r="E402" s="747" t="s">
        <v>2943</v>
      </c>
      <c r="F402" s="665" t="s">
        <v>2921</v>
      </c>
      <c r="G402" s="665" t="s">
        <v>3307</v>
      </c>
      <c r="H402" s="665" t="s">
        <v>1433</v>
      </c>
      <c r="I402" s="665" t="s">
        <v>2442</v>
      </c>
      <c r="J402" s="665" t="s">
        <v>2443</v>
      </c>
      <c r="K402" s="665" t="s">
        <v>2909</v>
      </c>
      <c r="L402" s="666">
        <v>84.89</v>
      </c>
      <c r="M402" s="666">
        <v>169.78</v>
      </c>
      <c r="N402" s="665">
        <v>2</v>
      </c>
      <c r="O402" s="748">
        <v>1</v>
      </c>
      <c r="P402" s="666">
        <v>169.78</v>
      </c>
      <c r="Q402" s="681">
        <v>1</v>
      </c>
      <c r="R402" s="665">
        <v>2</v>
      </c>
      <c r="S402" s="681">
        <v>1</v>
      </c>
      <c r="T402" s="748">
        <v>1</v>
      </c>
      <c r="U402" s="704">
        <v>1</v>
      </c>
    </row>
    <row r="403" spans="1:21" ht="14.4" customHeight="1" x14ac:dyDescent="0.3">
      <c r="A403" s="664">
        <v>5</v>
      </c>
      <c r="B403" s="665" t="s">
        <v>2566</v>
      </c>
      <c r="C403" s="665" t="s">
        <v>2927</v>
      </c>
      <c r="D403" s="746" t="s">
        <v>4079</v>
      </c>
      <c r="E403" s="747" t="s">
        <v>2943</v>
      </c>
      <c r="F403" s="665" t="s">
        <v>2921</v>
      </c>
      <c r="G403" s="665" t="s">
        <v>3307</v>
      </c>
      <c r="H403" s="665" t="s">
        <v>1433</v>
      </c>
      <c r="I403" s="665" t="s">
        <v>2436</v>
      </c>
      <c r="J403" s="665" t="s">
        <v>2437</v>
      </c>
      <c r="K403" s="665" t="s">
        <v>2438</v>
      </c>
      <c r="L403" s="666">
        <v>127.34</v>
      </c>
      <c r="M403" s="666">
        <v>2292.12</v>
      </c>
      <c r="N403" s="665">
        <v>18</v>
      </c>
      <c r="O403" s="748">
        <v>2</v>
      </c>
      <c r="P403" s="666">
        <v>2292.12</v>
      </c>
      <c r="Q403" s="681">
        <v>1</v>
      </c>
      <c r="R403" s="665">
        <v>18</v>
      </c>
      <c r="S403" s="681">
        <v>1</v>
      </c>
      <c r="T403" s="748">
        <v>2</v>
      </c>
      <c r="U403" s="704">
        <v>1</v>
      </c>
    </row>
    <row r="404" spans="1:21" ht="14.4" customHeight="1" x14ac:dyDescent="0.3">
      <c r="A404" s="664">
        <v>5</v>
      </c>
      <c r="B404" s="665" t="s">
        <v>2566</v>
      </c>
      <c r="C404" s="665" t="s">
        <v>2927</v>
      </c>
      <c r="D404" s="746" t="s">
        <v>4079</v>
      </c>
      <c r="E404" s="747" t="s">
        <v>2943</v>
      </c>
      <c r="F404" s="665" t="s">
        <v>2921</v>
      </c>
      <c r="G404" s="665" t="s">
        <v>3307</v>
      </c>
      <c r="H404" s="665" t="s">
        <v>1433</v>
      </c>
      <c r="I404" s="665" t="s">
        <v>2452</v>
      </c>
      <c r="J404" s="665" t="s">
        <v>2453</v>
      </c>
      <c r="K404" s="665" t="s">
        <v>2909</v>
      </c>
      <c r="L404" s="666">
        <v>84.89</v>
      </c>
      <c r="M404" s="666">
        <v>1018.6800000000001</v>
      </c>
      <c r="N404" s="665">
        <v>12</v>
      </c>
      <c r="O404" s="748">
        <v>0.5</v>
      </c>
      <c r="P404" s="666">
        <v>1018.6800000000001</v>
      </c>
      <c r="Q404" s="681">
        <v>1</v>
      </c>
      <c r="R404" s="665">
        <v>12</v>
      </c>
      <c r="S404" s="681">
        <v>1</v>
      </c>
      <c r="T404" s="748">
        <v>0.5</v>
      </c>
      <c r="U404" s="704">
        <v>1</v>
      </c>
    </row>
    <row r="405" spans="1:21" ht="14.4" customHeight="1" x14ac:dyDescent="0.3">
      <c r="A405" s="664">
        <v>5</v>
      </c>
      <c r="B405" s="665" t="s">
        <v>2566</v>
      </c>
      <c r="C405" s="665" t="s">
        <v>2927</v>
      </c>
      <c r="D405" s="746" t="s">
        <v>4079</v>
      </c>
      <c r="E405" s="747" t="s">
        <v>2943</v>
      </c>
      <c r="F405" s="665" t="s">
        <v>2921</v>
      </c>
      <c r="G405" s="665" t="s">
        <v>3307</v>
      </c>
      <c r="H405" s="665" t="s">
        <v>1433</v>
      </c>
      <c r="I405" s="665" t="s">
        <v>2439</v>
      </c>
      <c r="J405" s="665" t="s">
        <v>2440</v>
      </c>
      <c r="K405" s="665" t="s">
        <v>2909</v>
      </c>
      <c r="L405" s="666">
        <v>84.89</v>
      </c>
      <c r="M405" s="666">
        <v>169.78</v>
      </c>
      <c r="N405" s="665">
        <v>2</v>
      </c>
      <c r="O405" s="748">
        <v>0.5</v>
      </c>
      <c r="P405" s="666">
        <v>169.78</v>
      </c>
      <c r="Q405" s="681">
        <v>1</v>
      </c>
      <c r="R405" s="665">
        <v>2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5</v>
      </c>
      <c r="B406" s="665" t="s">
        <v>2566</v>
      </c>
      <c r="C406" s="665" t="s">
        <v>2927</v>
      </c>
      <c r="D406" s="746" t="s">
        <v>4079</v>
      </c>
      <c r="E406" s="747" t="s">
        <v>2943</v>
      </c>
      <c r="F406" s="665" t="s">
        <v>2921</v>
      </c>
      <c r="G406" s="665" t="s">
        <v>3307</v>
      </c>
      <c r="H406" s="665" t="s">
        <v>1433</v>
      </c>
      <c r="I406" s="665" t="s">
        <v>3332</v>
      </c>
      <c r="J406" s="665" t="s">
        <v>3333</v>
      </c>
      <c r="K406" s="665" t="s">
        <v>2438</v>
      </c>
      <c r="L406" s="666">
        <v>129.51</v>
      </c>
      <c r="M406" s="666">
        <v>906.56999999999994</v>
      </c>
      <c r="N406" s="665">
        <v>7</v>
      </c>
      <c r="O406" s="748">
        <v>0.5</v>
      </c>
      <c r="P406" s="666">
        <v>906.56999999999994</v>
      </c>
      <c r="Q406" s="681">
        <v>1</v>
      </c>
      <c r="R406" s="665">
        <v>7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5</v>
      </c>
      <c r="B407" s="665" t="s">
        <v>2566</v>
      </c>
      <c r="C407" s="665" t="s">
        <v>2927</v>
      </c>
      <c r="D407" s="746" t="s">
        <v>4079</v>
      </c>
      <c r="E407" s="747" t="s">
        <v>2943</v>
      </c>
      <c r="F407" s="665" t="s">
        <v>2921</v>
      </c>
      <c r="G407" s="665" t="s">
        <v>3307</v>
      </c>
      <c r="H407" s="665" t="s">
        <v>1433</v>
      </c>
      <c r="I407" s="665" t="s">
        <v>3334</v>
      </c>
      <c r="J407" s="665" t="s">
        <v>3335</v>
      </c>
      <c r="K407" s="665" t="s">
        <v>2438</v>
      </c>
      <c r="L407" s="666">
        <v>127.34</v>
      </c>
      <c r="M407" s="666">
        <v>1655.42</v>
      </c>
      <c r="N407" s="665">
        <v>13</v>
      </c>
      <c r="O407" s="748">
        <v>1</v>
      </c>
      <c r="P407" s="666">
        <v>1655.42</v>
      </c>
      <c r="Q407" s="681">
        <v>1</v>
      </c>
      <c r="R407" s="665">
        <v>13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5</v>
      </c>
      <c r="B408" s="665" t="s">
        <v>2566</v>
      </c>
      <c r="C408" s="665" t="s">
        <v>2927</v>
      </c>
      <c r="D408" s="746" t="s">
        <v>4079</v>
      </c>
      <c r="E408" s="747" t="s">
        <v>2943</v>
      </c>
      <c r="F408" s="665" t="s">
        <v>2921</v>
      </c>
      <c r="G408" s="665" t="s">
        <v>3307</v>
      </c>
      <c r="H408" s="665" t="s">
        <v>1433</v>
      </c>
      <c r="I408" s="665" t="s">
        <v>3336</v>
      </c>
      <c r="J408" s="665" t="s">
        <v>3337</v>
      </c>
      <c r="K408" s="665" t="s">
        <v>3338</v>
      </c>
      <c r="L408" s="666">
        <v>242.63</v>
      </c>
      <c r="M408" s="666">
        <v>546645.3899999999</v>
      </c>
      <c r="N408" s="665">
        <v>2253</v>
      </c>
      <c r="O408" s="748">
        <v>56</v>
      </c>
      <c r="P408" s="666">
        <v>328763.64999999997</v>
      </c>
      <c r="Q408" s="681">
        <v>0.60142032845095428</v>
      </c>
      <c r="R408" s="665">
        <v>1355</v>
      </c>
      <c r="S408" s="681">
        <v>0.60142032845095428</v>
      </c>
      <c r="T408" s="748">
        <v>30</v>
      </c>
      <c r="U408" s="704">
        <v>0.5357142857142857</v>
      </c>
    </row>
    <row r="409" spans="1:21" ht="14.4" customHeight="1" x14ac:dyDescent="0.3">
      <c r="A409" s="664">
        <v>5</v>
      </c>
      <c r="B409" s="665" t="s">
        <v>2566</v>
      </c>
      <c r="C409" s="665" t="s">
        <v>2927</v>
      </c>
      <c r="D409" s="746" t="s">
        <v>4079</v>
      </c>
      <c r="E409" s="747" t="s">
        <v>2943</v>
      </c>
      <c r="F409" s="665" t="s">
        <v>2921</v>
      </c>
      <c r="G409" s="665" t="s">
        <v>3307</v>
      </c>
      <c r="H409" s="665" t="s">
        <v>1433</v>
      </c>
      <c r="I409" s="665" t="s">
        <v>3339</v>
      </c>
      <c r="J409" s="665" t="s">
        <v>3340</v>
      </c>
      <c r="K409" s="665" t="s">
        <v>3325</v>
      </c>
      <c r="L409" s="666">
        <v>79.17</v>
      </c>
      <c r="M409" s="666">
        <v>5225.2199999999993</v>
      </c>
      <c r="N409" s="665">
        <v>66</v>
      </c>
      <c r="O409" s="748">
        <v>3.5</v>
      </c>
      <c r="P409" s="666">
        <v>5225.2199999999993</v>
      </c>
      <c r="Q409" s="681">
        <v>1</v>
      </c>
      <c r="R409" s="665">
        <v>66</v>
      </c>
      <c r="S409" s="681">
        <v>1</v>
      </c>
      <c r="T409" s="748">
        <v>3.5</v>
      </c>
      <c r="U409" s="704">
        <v>1</v>
      </c>
    </row>
    <row r="410" spans="1:21" ht="14.4" customHeight="1" x14ac:dyDescent="0.3">
      <c r="A410" s="664">
        <v>5</v>
      </c>
      <c r="B410" s="665" t="s">
        <v>2566</v>
      </c>
      <c r="C410" s="665" t="s">
        <v>2927</v>
      </c>
      <c r="D410" s="746" t="s">
        <v>4079</v>
      </c>
      <c r="E410" s="747" t="s">
        <v>2943</v>
      </c>
      <c r="F410" s="665" t="s">
        <v>2921</v>
      </c>
      <c r="G410" s="665" t="s">
        <v>3307</v>
      </c>
      <c r="H410" s="665" t="s">
        <v>1433</v>
      </c>
      <c r="I410" s="665" t="s">
        <v>3341</v>
      </c>
      <c r="J410" s="665" t="s">
        <v>3342</v>
      </c>
      <c r="K410" s="665" t="s">
        <v>3312</v>
      </c>
      <c r="L410" s="666">
        <v>194.26</v>
      </c>
      <c r="M410" s="666">
        <v>31470.12</v>
      </c>
      <c r="N410" s="665">
        <v>162</v>
      </c>
      <c r="O410" s="748">
        <v>12.5</v>
      </c>
      <c r="P410" s="666">
        <v>21368.6</v>
      </c>
      <c r="Q410" s="681">
        <v>0.67901234567901236</v>
      </c>
      <c r="R410" s="665">
        <v>110</v>
      </c>
      <c r="S410" s="681">
        <v>0.67901234567901236</v>
      </c>
      <c r="T410" s="748">
        <v>8</v>
      </c>
      <c r="U410" s="704">
        <v>0.64</v>
      </c>
    </row>
    <row r="411" spans="1:21" ht="14.4" customHeight="1" x14ac:dyDescent="0.3">
      <c r="A411" s="664">
        <v>5</v>
      </c>
      <c r="B411" s="665" t="s">
        <v>2566</v>
      </c>
      <c r="C411" s="665" t="s">
        <v>2927</v>
      </c>
      <c r="D411" s="746" t="s">
        <v>4079</v>
      </c>
      <c r="E411" s="747" t="s">
        <v>2943</v>
      </c>
      <c r="F411" s="665" t="s">
        <v>2921</v>
      </c>
      <c r="G411" s="665" t="s">
        <v>3307</v>
      </c>
      <c r="H411" s="665" t="s">
        <v>529</v>
      </c>
      <c r="I411" s="665" t="s">
        <v>3343</v>
      </c>
      <c r="J411" s="665" t="s">
        <v>3344</v>
      </c>
      <c r="K411" s="665" t="s">
        <v>3345</v>
      </c>
      <c r="L411" s="666">
        <v>35.619999999999997</v>
      </c>
      <c r="M411" s="666">
        <v>7123.9999999999982</v>
      </c>
      <c r="N411" s="665">
        <v>200</v>
      </c>
      <c r="O411" s="748">
        <v>6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5</v>
      </c>
      <c r="B412" s="665" t="s">
        <v>2566</v>
      </c>
      <c r="C412" s="665" t="s">
        <v>2927</v>
      </c>
      <c r="D412" s="746" t="s">
        <v>4079</v>
      </c>
      <c r="E412" s="747" t="s">
        <v>2943</v>
      </c>
      <c r="F412" s="665" t="s">
        <v>2921</v>
      </c>
      <c r="G412" s="665" t="s">
        <v>3307</v>
      </c>
      <c r="H412" s="665" t="s">
        <v>529</v>
      </c>
      <c r="I412" s="665" t="s">
        <v>3346</v>
      </c>
      <c r="J412" s="665" t="s">
        <v>3347</v>
      </c>
      <c r="K412" s="665" t="s">
        <v>3345</v>
      </c>
      <c r="L412" s="666">
        <v>35.619999999999997</v>
      </c>
      <c r="M412" s="666">
        <v>7123.9999999999982</v>
      </c>
      <c r="N412" s="665">
        <v>200</v>
      </c>
      <c r="O412" s="748">
        <v>6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5</v>
      </c>
      <c r="B413" s="665" t="s">
        <v>2566</v>
      </c>
      <c r="C413" s="665" t="s">
        <v>2927</v>
      </c>
      <c r="D413" s="746" t="s">
        <v>4079</v>
      </c>
      <c r="E413" s="747" t="s">
        <v>2943</v>
      </c>
      <c r="F413" s="665" t="s">
        <v>2921</v>
      </c>
      <c r="G413" s="665" t="s">
        <v>3307</v>
      </c>
      <c r="H413" s="665" t="s">
        <v>1433</v>
      </c>
      <c r="I413" s="665" t="s">
        <v>3348</v>
      </c>
      <c r="J413" s="665" t="s">
        <v>3349</v>
      </c>
      <c r="K413" s="665" t="s">
        <v>2456</v>
      </c>
      <c r="L413" s="666">
        <v>129.51</v>
      </c>
      <c r="M413" s="666">
        <v>129.51</v>
      </c>
      <c r="N413" s="665">
        <v>1</v>
      </c>
      <c r="O413" s="748">
        <v>1</v>
      </c>
      <c r="P413" s="666">
        <v>129.51</v>
      </c>
      <c r="Q413" s="681">
        <v>1</v>
      </c>
      <c r="R413" s="665">
        <v>1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5</v>
      </c>
      <c r="B414" s="665" t="s">
        <v>2566</v>
      </c>
      <c r="C414" s="665" t="s">
        <v>2927</v>
      </c>
      <c r="D414" s="746" t="s">
        <v>4079</v>
      </c>
      <c r="E414" s="747" t="s">
        <v>2943</v>
      </c>
      <c r="F414" s="665" t="s">
        <v>2921</v>
      </c>
      <c r="G414" s="665" t="s">
        <v>3307</v>
      </c>
      <c r="H414" s="665" t="s">
        <v>1433</v>
      </c>
      <c r="I414" s="665" t="s">
        <v>3350</v>
      </c>
      <c r="J414" s="665" t="s">
        <v>3320</v>
      </c>
      <c r="K414" s="665" t="s">
        <v>2456</v>
      </c>
      <c r="L414" s="666">
        <v>238.89</v>
      </c>
      <c r="M414" s="666">
        <v>477.78</v>
      </c>
      <c r="N414" s="665">
        <v>2</v>
      </c>
      <c r="O414" s="748">
        <v>0.5</v>
      </c>
      <c r="P414" s="666">
        <v>477.78</v>
      </c>
      <c r="Q414" s="681">
        <v>1</v>
      </c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5</v>
      </c>
      <c r="B415" s="665" t="s">
        <v>2566</v>
      </c>
      <c r="C415" s="665" t="s">
        <v>2927</v>
      </c>
      <c r="D415" s="746" t="s">
        <v>4079</v>
      </c>
      <c r="E415" s="747" t="s">
        <v>2943</v>
      </c>
      <c r="F415" s="665" t="s">
        <v>2921</v>
      </c>
      <c r="G415" s="665" t="s">
        <v>3307</v>
      </c>
      <c r="H415" s="665" t="s">
        <v>1433</v>
      </c>
      <c r="I415" s="665" t="s">
        <v>3351</v>
      </c>
      <c r="J415" s="665" t="s">
        <v>3322</v>
      </c>
      <c r="K415" s="665" t="s">
        <v>2456</v>
      </c>
      <c r="L415" s="666">
        <v>238.89</v>
      </c>
      <c r="M415" s="666">
        <v>4300.0199999999995</v>
      </c>
      <c r="N415" s="665">
        <v>18</v>
      </c>
      <c r="O415" s="748">
        <v>3</v>
      </c>
      <c r="P415" s="666">
        <v>955.56</v>
      </c>
      <c r="Q415" s="681">
        <v>0.22222222222222224</v>
      </c>
      <c r="R415" s="665">
        <v>4</v>
      </c>
      <c r="S415" s="681">
        <v>0.22222222222222221</v>
      </c>
      <c r="T415" s="748">
        <v>1.5</v>
      </c>
      <c r="U415" s="704">
        <v>0.5</v>
      </c>
    </row>
    <row r="416" spans="1:21" ht="14.4" customHeight="1" x14ac:dyDescent="0.3">
      <c r="A416" s="664">
        <v>5</v>
      </c>
      <c r="B416" s="665" t="s">
        <v>2566</v>
      </c>
      <c r="C416" s="665" t="s">
        <v>2927</v>
      </c>
      <c r="D416" s="746" t="s">
        <v>4079</v>
      </c>
      <c r="E416" s="747" t="s">
        <v>2943</v>
      </c>
      <c r="F416" s="665" t="s">
        <v>2921</v>
      </c>
      <c r="G416" s="665" t="s">
        <v>3307</v>
      </c>
      <c r="H416" s="665" t="s">
        <v>1433</v>
      </c>
      <c r="I416" s="665" t="s">
        <v>2454</v>
      </c>
      <c r="J416" s="665" t="s">
        <v>2455</v>
      </c>
      <c r="K416" s="665" t="s">
        <v>2456</v>
      </c>
      <c r="L416" s="666">
        <v>132.34</v>
      </c>
      <c r="M416" s="666">
        <v>4234.88</v>
      </c>
      <c r="N416" s="665">
        <v>32</v>
      </c>
      <c r="O416" s="748">
        <v>3</v>
      </c>
      <c r="P416" s="666">
        <v>1588.08</v>
      </c>
      <c r="Q416" s="681">
        <v>0.375</v>
      </c>
      <c r="R416" s="665">
        <v>12</v>
      </c>
      <c r="S416" s="681">
        <v>0.375</v>
      </c>
      <c r="T416" s="748">
        <v>0.5</v>
      </c>
      <c r="U416" s="704">
        <v>0.16666666666666666</v>
      </c>
    </row>
    <row r="417" spans="1:21" ht="14.4" customHeight="1" x14ac:dyDescent="0.3">
      <c r="A417" s="664">
        <v>5</v>
      </c>
      <c r="B417" s="665" t="s">
        <v>2566</v>
      </c>
      <c r="C417" s="665" t="s">
        <v>2927</v>
      </c>
      <c r="D417" s="746" t="s">
        <v>4079</v>
      </c>
      <c r="E417" s="747" t="s">
        <v>2943</v>
      </c>
      <c r="F417" s="665" t="s">
        <v>2921</v>
      </c>
      <c r="G417" s="665" t="s">
        <v>3307</v>
      </c>
      <c r="H417" s="665" t="s">
        <v>1433</v>
      </c>
      <c r="I417" s="665" t="s">
        <v>2457</v>
      </c>
      <c r="J417" s="665" t="s">
        <v>2458</v>
      </c>
      <c r="K417" s="665" t="s">
        <v>2456</v>
      </c>
      <c r="L417" s="666">
        <v>132.34</v>
      </c>
      <c r="M417" s="666">
        <v>132.34</v>
      </c>
      <c r="N417" s="665">
        <v>1</v>
      </c>
      <c r="O417" s="748">
        <v>0.5</v>
      </c>
      <c r="P417" s="666">
        <v>132.34</v>
      </c>
      <c r="Q417" s="681">
        <v>1</v>
      </c>
      <c r="R417" s="665">
        <v>1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5</v>
      </c>
      <c r="B418" s="665" t="s">
        <v>2566</v>
      </c>
      <c r="C418" s="665" t="s">
        <v>2927</v>
      </c>
      <c r="D418" s="746" t="s">
        <v>4079</v>
      </c>
      <c r="E418" s="747" t="s">
        <v>2943</v>
      </c>
      <c r="F418" s="665" t="s">
        <v>2921</v>
      </c>
      <c r="G418" s="665" t="s">
        <v>3307</v>
      </c>
      <c r="H418" s="665" t="s">
        <v>1433</v>
      </c>
      <c r="I418" s="665" t="s">
        <v>3352</v>
      </c>
      <c r="J418" s="665" t="s">
        <v>3353</v>
      </c>
      <c r="K418" s="665" t="s">
        <v>2456</v>
      </c>
      <c r="L418" s="666">
        <v>87.82</v>
      </c>
      <c r="M418" s="666">
        <v>526.91999999999996</v>
      </c>
      <c r="N418" s="665">
        <v>6</v>
      </c>
      <c r="O418" s="748">
        <v>1</v>
      </c>
      <c r="P418" s="666">
        <v>526.91999999999996</v>
      </c>
      <c r="Q418" s="681">
        <v>1</v>
      </c>
      <c r="R418" s="665">
        <v>6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5</v>
      </c>
      <c r="B419" s="665" t="s">
        <v>2566</v>
      </c>
      <c r="C419" s="665" t="s">
        <v>2927</v>
      </c>
      <c r="D419" s="746" t="s">
        <v>4079</v>
      </c>
      <c r="E419" s="747" t="s">
        <v>2943</v>
      </c>
      <c r="F419" s="665" t="s">
        <v>2921</v>
      </c>
      <c r="G419" s="665" t="s">
        <v>3307</v>
      </c>
      <c r="H419" s="665" t="s">
        <v>1433</v>
      </c>
      <c r="I419" s="665" t="s">
        <v>3354</v>
      </c>
      <c r="J419" s="665" t="s">
        <v>3355</v>
      </c>
      <c r="K419" s="665" t="s">
        <v>2456</v>
      </c>
      <c r="L419" s="666">
        <v>132.34</v>
      </c>
      <c r="M419" s="666">
        <v>529.36</v>
      </c>
      <c r="N419" s="665">
        <v>4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5</v>
      </c>
      <c r="B420" s="665" t="s">
        <v>2566</v>
      </c>
      <c r="C420" s="665" t="s">
        <v>2927</v>
      </c>
      <c r="D420" s="746" t="s">
        <v>4079</v>
      </c>
      <c r="E420" s="747" t="s">
        <v>2943</v>
      </c>
      <c r="F420" s="665" t="s">
        <v>2921</v>
      </c>
      <c r="G420" s="665" t="s">
        <v>3307</v>
      </c>
      <c r="H420" s="665" t="s">
        <v>1433</v>
      </c>
      <c r="I420" s="665" t="s">
        <v>3356</v>
      </c>
      <c r="J420" s="665" t="s">
        <v>3357</v>
      </c>
      <c r="K420" s="665" t="s">
        <v>1625</v>
      </c>
      <c r="L420" s="666">
        <v>33.090000000000003</v>
      </c>
      <c r="M420" s="666">
        <v>165.45000000000002</v>
      </c>
      <c r="N420" s="665">
        <v>5</v>
      </c>
      <c r="O420" s="748">
        <v>0.5</v>
      </c>
      <c r="P420" s="666">
        <v>165.45000000000002</v>
      </c>
      <c r="Q420" s="681">
        <v>1</v>
      </c>
      <c r="R420" s="665">
        <v>5</v>
      </c>
      <c r="S420" s="681">
        <v>1</v>
      </c>
      <c r="T420" s="748">
        <v>0.5</v>
      </c>
      <c r="U420" s="704">
        <v>1</v>
      </c>
    </row>
    <row r="421" spans="1:21" ht="14.4" customHeight="1" x14ac:dyDescent="0.3">
      <c r="A421" s="664">
        <v>5</v>
      </c>
      <c r="B421" s="665" t="s">
        <v>2566</v>
      </c>
      <c r="C421" s="665" t="s">
        <v>2927</v>
      </c>
      <c r="D421" s="746" t="s">
        <v>4079</v>
      </c>
      <c r="E421" s="747" t="s">
        <v>2943</v>
      </c>
      <c r="F421" s="665" t="s">
        <v>2921</v>
      </c>
      <c r="G421" s="665" t="s">
        <v>3307</v>
      </c>
      <c r="H421" s="665" t="s">
        <v>1433</v>
      </c>
      <c r="I421" s="665" t="s">
        <v>3358</v>
      </c>
      <c r="J421" s="665" t="s">
        <v>3359</v>
      </c>
      <c r="K421" s="665" t="s">
        <v>1625</v>
      </c>
      <c r="L421" s="666">
        <v>33.090000000000003</v>
      </c>
      <c r="M421" s="666">
        <v>496.35</v>
      </c>
      <c r="N421" s="665">
        <v>15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5</v>
      </c>
      <c r="B422" s="665" t="s">
        <v>2566</v>
      </c>
      <c r="C422" s="665" t="s">
        <v>2927</v>
      </c>
      <c r="D422" s="746" t="s">
        <v>4079</v>
      </c>
      <c r="E422" s="747" t="s">
        <v>2943</v>
      </c>
      <c r="F422" s="665" t="s">
        <v>2921</v>
      </c>
      <c r="G422" s="665" t="s">
        <v>3307</v>
      </c>
      <c r="H422" s="665" t="s">
        <v>1433</v>
      </c>
      <c r="I422" s="665" t="s">
        <v>2461</v>
      </c>
      <c r="J422" s="665" t="s">
        <v>2462</v>
      </c>
      <c r="K422" s="665" t="s">
        <v>2438</v>
      </c>
      <c r="L422" s="666">
        <v>129.51</v>
      </c>
      <c r="M422" s="666">
        <v>1554.12</v>
      </c>
      <c r="N422" s="665">
        <v>12</v>
      </c>
      <c r="O422" s="748">
        <v>1</v>
      </c>
      <c r="P422" s="666">
        <v>1554.12</v>
      </c>
      <c r="Q422" s="681">
        <v>1</v>
      </c>
      <c r="R422" s="665">
        <v>12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5</v>
      </c>
      <c r="B423" s="665" t="s">
        <v>2566</v>
      </c>
      <c r="C423" s="665" t="s">
        <v>2927</v>
      </c>
      <c r="D423" s="746" t="s">
        <v>4079</v>
      </c>
      <c r="E423" s="747" t="s">
        <v>2943</v>
      </c>
      <c r="F423" s="665" t="s">
        <v>2921</v>
      </c>
      <c r="G423" s="665" t="s">
        <v>3307</v>
      </c>
      <c r="H423" s="665" t="s">
        <v>1433</v>
      </c>
      <c r="I423" s="665" t="s">
        <v>2471</v>
      </c>
      <c r="J423" s="665" t="s">
        <v>2472</v>
      </c>
      <c r="K423" s="665" t="s">
        <v>2456</v>
      </c>
      <c r="L423" s="666">
        <v>132.34</v>
      </c>
      <c r="M423" s="666">
        <v>3573.18</v>
      </c>
      <c r="N423" s="665">
        <v>27</v>
      </c>
      <c r="O423" s="748">
        <v>6.833333333333333</v>
      </c>
      <c r="P423" s="666">
        <v>2779.14</v>
      </c>
      <c r="Q423" s="681">
        <v>0.77777777777777779</v>
      </c>
      <c r="R423" s="665">
        <v>21</v>
      </c>
      <c r="S423" s="681">
        <v>0.77777777777777779</v>
      </c>
      <c r="T423" s="748">
        <v>5.833333333333333</v>
      </c>
      <c r="U423" s="704">
        <v>0.85365853658536583</v>
      </c>
    </row>
    <row r="424" spans="1:21" ht="14.4" customHeight="1" x14ac:dyDescent="0.3">
      <c r="A424" s="664">
        <v>5</v>
      </c>
      <c r="B424" s="665" t="s">
        <v>2566</v>
      </c>
      <c r="C424" s="665" t="s">
        <v>2927</v>
      </c>
      <c r="D424" s="746" t="s">
        <v>4079</v>
      </c>
      <c r="E424" s="747" t="s">
        <v>2943</v>
      </c>
      <c r="F424" s="665" t="s">
        <v>2921</v>
      </c>
      <c r="G424" s="665" t="s">
        <v>3307</v>
      </c>
      <c r="H424" s="665" t="s">
        <v>1433</v>
      </c>
      <c r="I424" s="665" t="s">
        <v>3360</v>
      </c>
      <c r="J424" s="665" t="s">
        <v>3355</v>
      </c>
      <c r="K424" s="665" t="s">
        <v>1625</v>
      </c>
      <c r="L424" s="666">
        <v>33.090000000000003</v>
      </c>
      <c r="M424" s="666">
        <v>3871.53</v>
      </c>
      <c r="N424" s="665">
        <v>117</v>
      </c>
      <c r="O424" s="748">
        <v>4.5</v>
      </c>
      <c r="P424" s="666">
        <v>165.45000000000002</v>
      </c>
      <c r="Q424" s="681">
        <v>4.2735042735042736E-2</v>
      </c>
      <c r="R424" s="665">
        <v>5</v>
      </c>
      <c r="S424" s="681">
        <v>4.2735042735042736E-2</v>
      </c>
      <c r="T424" s="748">
        <v>1</v>
      </c>
      <c r="U424" s="704">
        <v>0.22222222222222221</v>
      </c>
    </row>
    <row r="425" spans="1:21" ht="14.4" customHeight="1" x14ac:dyDescent="0.3">
      <c r="A425" s="664">
        <v>5</v>
      </c>
      <c r="B425" s="665" t="s">
        <v>2566</v>
      </c>
      <c r="C425" s="665" t="s">
        <v>2927</v>
      </c>
      <c r="D425" s="746" t="s">
        <v>4079</v>
      </c>
      <c r="E425" s="747" t="s">
        <v>2943</v>
      </c>
      <c r="F425" s="665" t="s">
        <v>2921</v>
      </c>
      <c r="G425" s="665" t="s">
        <v>3307</v>
      </c>
      <c r="H425" s="665" t="s">
        <v>529</v>
      </c>
      <c r="I425" s="665" t="s">
        <v>3361</v>
      </c>
      <c r="J425" s="665" t="s">
        <v>3362</v>
      </c>
      <c r="K425" s="665" t="s">
        <v>3363</v>
      </c>
      <c r="L425" s="666">
        <v>82.43</v>
      </c>
      <c r="M425" s="666">
        <v>824.30000000000007</v>
      </c>
      <c r="N425" s="665">
        <v>10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5</v>
      </c>
      <c r="B426" s="665" t="s">
        <v>2566</v>
      </c>
      <c r="C426" s="665" t="s">
        <v>2927</v>
      </c>
      <c r="D426" s="746" t="s">
        <v>4079</v>
      </c>
      <c r="E426" s="747" t="s">
        <v>2943</v>
      </c>
      <c r="F426" s="665" t="s">
        <v>2921</v>
      </c>
      <c r="G426" s="665" t="s">
        <v>3307</v>
      </c>
      <c r="H426" s="665" t="s">
        <v>1433</v>
      </c>
      <c r="I426" s="665" t="s">
        <v>2469</v>
      </c>
      <c r="J426" s="665" t="s">
        <v>2470</v>
      </c>
      <c r="K426" s="665" t="s">
        <v>2456</v>
      </c>
      <c r="L426" s="666">
        <v>132.34</v>
      </c>
      <c r="M426" s="666">
        <v>132.34</v>
      </c>
      <c r="N426" s="665">
        <v>1</v>
      </c>
      <c r="O426" s="748">
        <v>1</v>
      </c>
      <c r="P426" s="666">
        <v>132.34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5</v>
      </c>
      <c r="B427" s="665" t="s">
        <v>2566</v>
      </c>
      <c r="C427" s="665" t="s">
        <v>2927</v>
      </c>
      <c r="D427" s="746" t="s">
        <v>4079</v>
      </c>
      <c r="E427" s="747" t="s">
        <v>2943</v>
      </c>
      <c r="F427" s="665" t="s">
        <v>2921</v>
      </c>
      <c r="G427" s="665" t="s">
        <v>3307</v>
      </c>
      <c r="H427" s="665" t="s">
        <v>529</v>
      </c>
      <c r="I427" s="665" t="s">
        <v>3364</v>
      </c>
      <c r="J427" s="665" t="s">
        <v>3365</v>
      </c>
      <c r="K427" s="665" t="s">
        <v>3363</v>
      </c>
      <c r="L427" s="666">
        <v>82.43</v>
      </c>
      <c r="M427" s="666">
        <v>577.01</v>
      </c>
      <c r="N427" s="665">
        <v>7</v>
      </c>
      <c r="O427" s="748">
        <v>1.5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5</v>
      </c>
      <c r="B428" s="665" t="s">
        <v>2566</v>
      </c>
      <c r="C428" s="665" t="s">
        <v>2927</v>
      </c>
      <c r="D428" s="746" t="s">
        <v>4079</v>
      </c>
      <c r="E428" s="747" t="s">
        <v>2943</v>
      </c>
      <c r="F428" s="665" t="s">
        <v>2921</v>
      </c>
      <c r="G428" s="665" t="s">
        <v>3307</v>
      </c>
      <c r="H428" s="665" t="s">
        <v>1433</v>
      </c>
      <c r="I428" s="665" t="s">
        <v>3366</v>
      </c>
      <c r="J428" s="665" t="s">
        <v>2455</v>
      </c>
      <c r="K428" s="665" t="s">
        <v>1625</v>
      </c>
      <c r="L428" s="666">
        <v>33.090000000000003</v>
      </c>
      <c r="M428" s="666">
        <v>1058.8800000000001</v>
      </c>
      <c r="N428" s="665">
        <v>32</v>
      </c>
      <c r="O428" s="748">
        <v>1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5</v>
      </c>
      <c r="B429" s="665" t="s">
        <v>2566</v>
      </c>
      <c r="C429" s="665" t="s">
        <v>2927</v>
      </c>
      <c r="D429" s="746" t="s">
        <v>4079</v>
      </c>
      <c r="E429" s="747" t="s">
        <v>2944</v>
      </c>
      <c r="F429" s="665" t="s">
        <v>2921</v>
      </c>
      <c r="G429" s="665" t="s">
        <v>3367</v>
      </c>
      <c r="H429" s="665" t="s">
        <v>529</v>
      </c>
      <c r="I429" s="665" t="s">
        <v>3368</v>
      </c>
      <c r="J429" s="665" t="s">
        <v>3369</v>
      </c>
      <c r="K429" s="665" t="s">
        <v>3370</v>
      </c>
      <c r="L429" s="666">
        <v>0</v>
      </c>
      <c r="M429" s="666">
        <v>0</v>
      </c>
      <c r="N429" s="665">
        <v>1</v>
      </c>
      <c r="O429" s="748">
        <v>0.5</v>
      </c>
      <c r="P429" s="666">
        <v>0</v>
      </c>
      <c r="Q429" s="681"/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5</v>
      </c>
      <c r="B430" s="665" t="s">
        <v>2566</v>
      </c>
      <c r="C430" s="665" t="s">
        <v>2927</v>
      </c>
      <c r="D430" s="746" t="s">
        <v>4079</v>
      </c>
      <c r="E430" s="747" t="s">
        <v>2944</v>
      </c>
      <c r="F430" s="665" t="s">
        <v>2921</v>
      </c>
      <c r="G430" s="665" t="s">
        <v>3264</v>
      </c>
      <c r="H430" s="665" t="s">
        <v>529</v>
      </c>
      <c r="I430" s="665" t="s">
        <v>3371</v>
      </c>
      <c r="J430" s="665" t="s">
        <v>3372</v>
      </c>
      <c r="K430" s="665" t="s">
        <v>3013</v>
      </c>
      <c r="L430" s="666">
        <v>243.59</v>
      </c>
      <c r="M430" s="666">
        <v>243.59</v>
      </c>
      <c r="N430" s="665">
        <v>1</v>
      </c>
      <c r="O430" s="748">
        <v>1</v>
      </c>
      <c r="P430" s="666">
        <v>243.59</v>
      </c>
      <c r="Q430" s="681">
        <v>1</v>
      </c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5</v>
      </c>
      <c r="B431" s="665" t="s">
        <v>2566</v>
      </c>
      <c r="C431" s="665" t="s">
        <v>2927</v>
      </c>
      <c r="D431" s="746" t="s">
        <v>4079</v>
      </c>
      <c r="E431" s="747" t="s">
        <v>2944</v>
      </c>
      <c r="F431" s="665" t="s">
        <v>2921</v>
      </c>
      <c r="G431" s="665" t="s">
        <v>3373</v>
      </c>
      <c r="H431" s="665" t="s">
        <v>529</v>
      </c>
      <c r="I431" s="665" t="s">
        <v>868</v>
      </c>
      <c r="J431" s="665" t="s">
        <v>3374</v>
      </c>
      <c r="K431" s="665" t="s">
        <v>3375</v>
      </c>
      <c r="L431" s="666">
        <v>37.520000000000003</v>
      </c>
      <c r="M431" s="666">
        <v>37.520000000000003</v>
      </c>
      <c r="N431" s="665">
        <v>1</v>
      </c>
      <c r="O431" s="748">
        <v>1</v>
      </c>
      <c r="P431" s="666">
        <v>37.520000000000003</v>
      </c>
      <c r="Q431" s="681">
        <v>1</v>
      </c>
      <c r="R431" s="665">
        <v>1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5</v>
      </c>
      <c r="B432" s="665" t="s">
        <v>2566</v>
      </c>
      <c r="C432" s="665" t="s">
        <v>2927</v>
      </c>
      <c r="D432" s="746" t="s">
        <v>4079</v>
      </c>
      <c r="E432" s="747" t="s">
        <v>2944</v>
      </c>
      <c r="F432" s="665" t="s">
        <v>2921</v>
      </c>
      <c r="G432" s="665" t="s">
        <v>3376</v>
      </c>
      <c r="H432" s="665" t="s">
        <v>529</v>
      </c>
      <c r="I432" s="665" t="s">
        <v>826</v>
      </c>
      <c r="J432" s="665" t="s">
        <v>827</v>
      </c>
      <c r="K432" s="665" t="s">
        <v>3377</v>
      </c>
      <c r="L432" s="666">
        <v>107.27</v>
      </c>
      <c r="M432" s="666">
        <v>321.81</v>
      </c>
      <c r="N432" s="665">
        <v>3</v>
      </c>
      <c r="O432" s="748">
        <v>1</v>
      </c>
      <c r="P432" s="666">
        <v>321.81</v>
      </c>
      <c r="Q432" s="681">
        <v>1</v>
      </c>
      <c r="R432" s="665">
        <v>3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5</v>
      </c>
      <c r="B433" s="665" t="s">
        <v>2566</v>
      </c>
      <c r="C433" s="665" t="s">
        <v>2927</v>
      </c>
      <c r="D433" s="746" t="s">
        <v>4079</v>
      </c>
      <c r="E433" s="747" t="s">
        <v>2944</v>
      </c>
      <c r="F433" s="665" t="s">
        <v>2921</v>
      </c>
      <c r="G433" s="665" t="s">
        <v>3150</v>
      </c>
      <c r="H433" s="665" t="s">
        <v>529</v>
      </c>
      <c r="I433" s="665" t="s">
        <v>1644</v>
      </c>
      <c r="J433" s="665" t="s">
        <v>1645</v>
      </c>
      <c r="K433" s="665" t="s">
        <v>3378</v>
      </c>
      <c r="L433" s="666">
        <v>48.09</v>
      </c>
      <c r="M433" s="666">
        <v>48.09</v>
      </c>
      <c r="N433" s="665">
        <v>1</v>
      </c>
      <c r="O433" s="748">
        <v>0.5</v>
      </c>
      <c r="P433" s="666">
        <v>48.09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5</v>
      </c>
      <c r="B434" s="665" t="s">
        <v>2566</v>
      </c>
      <c r="C434" s="665" t="s">
        <v>2927</v>
      </c>
      <c r="D434" s="746" t="s">
        <v>4079</v>
      </c>
      <c r="E434" s="747" t="s">
        <v>2944</v>
      </c>
      <c r="F434" s="665" t="s">
        <v>2921</v>
      </c>
      <c r="G434" s="665" t="s">
        <v>3150</v>
      </c>
      <c r="H434" s="665" t="s">
        <v>529</v>
      </c>
      <c r="I434" s="665" t="s">
        <v>3379</v>
      </c>
      <c r="J434" s="665" t="s">
        <v>3380</v>
      </c>
      <c r="K434" s="665" t="s">
        <v>3381</v>
      </c>
      <c r="L434" s="666">
        <v>89.91</v>
      </c>
      <c r="M434" s="666">
        <v>89.91</v>
      </c>
      <c r="N434" s="665">
        <v>1</v>
      </c>
      <c r="O434" s="748">
        <v>0.5</v>
      </c>
      <c r="P434" s="666">
        <v>89.91</v>
      </c>
      <c r="Q434" s="681">
        <v>1</v>
      </c>
      <c r="R434" s="665">
        <v>1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5</v>
      </c>
      <c r="B435" s="665" t="s">
        <v>2566</v>
      </c>
      <c r="C435" s="665" t="s">
        <v>2927</v>
      </c>
      <c r="D435" s="746" t="s">
        <v>4079</v>
      </c>
      <c r="E435" s="747" t="s">
        <v>2944</v>
      </c>
      <c r="F435" s="665" t="s">
        <v>2921</v>
      </c>
      <c r="G435" s="665" t="s">
        <v>3382</v>
      </c>
      <c r="H435" s="665" t="s">
        <v>529</v>
      </c>
      <c r="I435" s="665" t="s">
        <v>3383</v>
      </c>
      <c r="J435" s="665" t="s">
        <v>3384</v>
      </c>
      <c r="K435" s="665" t="s">
        <v>3385</v>
      </c>
      <c r="L435" s="666">
        <v>70.84</v>
      </c>
      <c r="M435" s="666">
        <v>70.84</v>
      </c>
      <c r="N435" s="665">
        <v>1</v>
      </c>
      <c r="O435" s="748">
        <v>0.5</v>
      </c>
      <c r="P435" s="666">
        <v>70.84</v>
      </c>
      <c r="Q435" s="681">
        <v>1</v>
      </c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5</v>
      </c>
      <c r="B436" s="665" t="s">
        <v>2566</v>
      </c>
      <c r="C436" s="665" t="s">
        <v>2927</v>
      </c>
      <c r="D436" s="746" t="s">
        <v>4079</v>
      </c>
      <c r="E436" s="747" t="s">
        <v>2944</v>
      </c>
      <c r="F436" s="665" t="s">
        <v>2921</v>
      </c>
      <c r="G436" s="665" t="s">
        <v>3386</v>
      </c>
      <c r="H436" s="665" t="s">
        <v>529</v>
      </c>
      <c r="I436" s="665" t="s">
        <v>833</v>
      </c>
      <c r="J436" s="665" t="s">
        <v>3387</v>
      </c>
      <c r="K436" s="665" t="s">
        <v>3388</v>
      </c>
      <c r="L436" s="666">
        <v>88.76</v>
      </c>
      <c r="M436" s="666">
        <v>266.28000000000003</v>
      </c>
      <c r="N436" s="665">
        <v>3</v>
      </c>
      <c r="O436" s="748">
        <v>0.5</v>
      </c>
      <c r="P436" s="666">
        <v>266.28000000000003</v>
      </c>
      <c r="Q436" s="681">
        <v>1</v>
      </c>
      <c r="R436" s="665">
        <v>3</v>
      </c>
      <c r="S436" s="681">
        <v>1</v>
      </c>
      <c r="T436" s="748">
        <v>0.5</v>
      </c>
      <c r="U436" s="704">
        <v>1</v>
      </c>
    </row>
    <row r="437" spans="1:21" ht="14.4" customHeight="1" x14ac:dyDescent="0.3">
      <c r="A437" s="664">
        <v>5</v>
      </c>
      <c r="B437" s="665" t="s">
        <v>2566</v>
      </c>
      <c r="C437" s="665" t="s">
        <v>2927</v>
      </c>
      <c r="D437" s="746" t="s">
        <v>4079</v>
      </c>
      <c r="E437" s="747" t="s">
        <v>2944</v>
      </c>
      <c r="F437" s="665" t="s">
        <v>2921</v>
      </c>
      <c r="G437" s="665" t="s">
        <v>3038</v>
      </c>
      <c r="H437" s="665" t="s">
        <v>1433</v>
      </c>
      <c r="I437" s="665" t="s">
        <v>3389</v>
      </c>
      <c r="J437" s="665" t="s">
        <v>2750</v>
      </c>
      <c r="K437" s="665" t="s">
        <v>3390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5</v>
      </c>
      <c r="B438" s="665" t="s">
        <v>2566</v>
      </c>
      <c r="C438" s="665" t="s">
        <v>2927</v>
      </c>
      <c r="D438" s="746" t="s">
        <v>4079</v>
      </c>
      <c r="E438" s="747" t="s">
        <v>2944</v>
      </c>
      <c r="F438" s="665" t="s">
        <v>2921</v>
      </c>
      <c r="G438" s="665" t="s">
        <v>3011</v>
      </c>
      <c r="H438" s="665" t="s">
        <v>529</v>
      </c>
      <c r="I438" s="665" t="s">
        <v>822</v>
      </c>
      <c r="J438" s="665" t="s">
        <v>823</v>
      </c>
      <c r="K438" s="665" t="s">
        <v>3013</v>
      </c>
      <c r="L438" s="666">
        <v>155.24</v>
      </c>
      <c r="M438" s="666">
        <v>465.72</v>
      </c>
      <c r="N438" s="665">
        <v>3</v>
      </c>
      <c r="O438" s="748">
        <v>1</v>
      </c>
      <c r="P438" s="666">
        <v>465.72</v>
      </c>
      <c r="Q438" s="681">
        <v>1</v>
      </c>
      <c r="R438" s="665">
        <v>3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5</v>
      </c>
      <c r="B439" s="665" t="s">
        <v>2566</v>
      </c>
      <c r="C439" s="665" t="s">
        <v>2927</v>
      </c>
      <c r="D439" s="746" t="s">
        <v>4079</v>
      </c>
      <c r="E439" s="747" t="s">
        <v>2944</v>
      </c>
      <c r="F439" s="665" t="s">
        <v>2921</v>
      </c>
      <c r="G439" s="665" t="s">
        <v>3391</v>
      </c>
      <c r="H439" s="665" t="s">
        <v>529</v>
      </c>
      <c r="I439" s="665" t="s">
        <v>3392</v>
      </c>
      <c r="J439" s="665" t="s">
        <v>988</v>
      </c>
      <c r="K439" s="665" t="s">
        <v>3393</v>
      </c>
      <c r="L439" s="666">
        <v>0</v>
      </c>
      <c r="M439" s="666">
        <v>0</v>
      </c>
      <c r="N439" s="665">
        <v>1</v>
      </c>
      <c r="O439" s="748">
        <v>0.5</v>
      </c>
      <c r="P439" s="666">
        <v>0</v>
      </c>
      <c r="Q439" s="681"/>
      <c r="R439" s="665">
        <v>1</v>
      </c>
      <c r="S439" s="681">
        <v>1</v>
      </c>
      <c r="T439" s="748">
        <v>0.5</v>
      </c>
      <c r="U439" s="704">
        <v>1</v>
      </c>
    </row>
    <row r="440" spans="1:21" ht="14.4" customHeight="1" x14ac:dyDescent="0.3">
      <c r="A440" s="664">
        <v>5</v>
      </c>
      <c r="B440" s="665" t="s">
        <v>2566</v>
      </c>
      <c r="C440" s="665" t="s">
        <v>2927</v>
      </c>
      <c r="D440" s="746" t="s">
        <v>4079</v>
      </c>
      <c r="E440" s="747" t="s">
        <v>2944</v>
      </c>
      <c r="F440" s="665" t="s">
        <v>2921</v>
      </c>
      <c r="G440" s="665" t="s">
        <v>3394</v>
      </c>
      <c r="H440" s="665" t="s">
        <v>529</v>
      </c>
      <c r="I440" s="665" t="s">
        <v>3395</v>
      </c>
      <c r="J440" s="665" t="s">
        <v>3396</v>
      </c>
      <c r="K440" s="665" t="s">
        <v>3397</v>
      </c>
      <c r="L440" s="666">
        <v>25.12</v>
      </c>
      <c r="M440" s="666">
        <v>25.12</v>
      </c>
      <c r="N440" s="665">
        <v>1</v>
      </c>
      <c r="O440" s="748">
        <v>0.5</v>
      </c>
      <c r="P440" s="666">
        <v>25.12</v>
      </c>
      <c r="Q440" s="681">
        <v>1</v>
      </c>
      <c r="R440" s="665">
        <v>1</v>
      </c>
      <c r="S440" s="681">
        <v>1</v>
      </c>
      <c r="T440" s="748">
        <v>0.5</v>
      </c>
      <c r="U440" s="704">
        <v>1</v>
      </c>
    </row>
    <row r="441" spans="1:21" ht="14.4" customHeight="1" x14ac:dyDescent="0.3">
      <c r="A441" s="664">
        <v>5</v>
      </c>
      <c r="B441" s="665" t="s">
        <v>2566</v>
      </c>
      <c r="C441" s="665" t="s">
        <v>2927</v>
      </c>
      <c r="D441" s="746" t="s">
        <v>4079</v>
      </c>
      <c r="E441" s="747" t="s">
        <v>2948</v>
      </c>
      <c r="F441" s="665" t="s">
        <v>2921</v>
      </c>
      <c r="G441" s="665" t="s">
        <v>2958</v>
      </c>
      <c r="H441" s="665" t="s">
        <v>1433</v>
      </c>
      <c r="I441" s="665" t="s">
        <v>1720</v>
      </c>
      <c r="J441" s="665" t="s">
        <v>2762</v>
      </c>
      <c r="K441" s="665" t="s">
        <v>2763</v>
      </c>
      <c r="L441" s="666">
        <v>149.52000000000001</v>
      </c>
      <c r="M441" s="666">
        <v>149.52000000000001</v>
      </c>
      <c r="N441" s="665">
        <v>1</v>
      </c>
      <c r="O441" s="748">
        <v>1</v>
      </c>
      <c r="P441" s="666">
        <v>149.52000000000001</v>
      </c>
      <c r="Q441" s="681">
        <v>1</v>
      </c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5</v>
      </c>
      <c r="B442" s="665" t="s">
        <v>2566</v>
      </c>
      <c r="C442" s="665" t="s">
        <v>2927</v>
      </c>
      <c r="D442" s="746" t="s">
        <v>4079</v>
      </c>
      <c r="E442" s="747" t="s">
        <v>2948</v>
      </c>
      <c r="F442" s="665" t="s">
        <v>2921</v>
      </c>
      <c r="G442" s="665" t="s">
        <v>3398</v>
      </c>
      <c r="H442" s="665" t="s">
        <v>529</v>
      </c>
      <c r="I442" s="665" t="s">
        <v>3399</v>
      </c>
      <c r="J442" s="665" t="s">
        <v>3400</v>
      </c>
      <c r="K442" s="665" t="s">
        <v>3401</v>
      </c>
      <c r="L442" s="666">
        <v>0</v>
      </c>
      <c r="M442" s="666">
        <v>0</v>
      </c>
      <c r="N442" s="665">
        <v>2</v>
      </c>
      <c r="O442" s="748">
        <v>0.5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5</v>
      </c>
      <c r="B443" s="665" t="s">
        <v>2566</v>
      </c>
      <c r="C443" s="665" t="s">
        <v>2927</v>
      </c>
      <c r="D443" s="746" t="s">
        <v>4079</v>
      </c>
      <c r="E443" s="747" t="s">
        <v>2948</v>
      </c>
      <c r="F443" s="665" t="s">
        <v>2921</v>
      </c>
      <c r="G443" s="665" t="s">
        <v>3402</v>
      </c>
      <c r="H443" s="665" t="s">
        <v>529</v>
      </c>
      <c r="I443" s="665" t="s">
        <v>3403</v>
      </c>
      <c r="J443" s="665" t="s">
        <v>3404</v>
      </c>
      <c r="K443" s="665" t="s">
        <v>3405</v>
      </c>
      <c r="L443" s="666">
        <v>0</v>
      </c>
      <c r="M443" s="666">
        <v>0</v>
      </c>
      <c r="N443" s="665">
        <v>1</v>
      </c>
      <c r="O443" s="748">
        <v>0.5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5</v>
      </c>
      <c r="B444" s="665" t="s">
        <v>2566</v>
      </c>
      <c r="C444" s="665" t="s">
        <v>2927</v>
      </c>
      <c r="D444" s="746" t="s">
        <v>4079</v>
      </c>
      <c r="E444" s="747" t="s">
        <v>2948</v>
      </c>
      <c r="F444" s="665" t="s">
        <v>2921</v>
      </c>
      <c r="G444" s="665" t="s">
        <v>3003</v>
      </c>
      <c r="H444" s="665" t="s">
        <v>1433</v>
      </c>
      <c r="I444" s="665" t="s">
        <v>3045</v>
      </c>
      <c r="J444" s="665" t="s">
        <v>1485</v>
      </c>
      <c r="K444" s="665" t="s">
        <v>3046</v>
      </c>
      <c r="L444" s="666">
        <v>1385.62</v>
      </c>
      <c r="M444" s="666">
        <v>2771.24</v>
      </c>
      <c r="N444" s="665">
        <v>2</v>
      </c>
      <c r="O444" s="748">
        <v>1</v>
      </c>
      <c r="P444" s="666">
        <v>2771.24</v>
      </c>
      <c r="Q444" s="681">
        <v>1</v>
      </c>
      <c r="R444" s="665">
        <v>2</v>
      </c>
      <c r="S444" s="681">
        <v>1</v>
      </c>
      <c r="T444" s="748">
        <v>1</v>
      </c>
      <c r="U444" s="704">
        <v>1</v>
      </c>
    </row>
    <row r="445" spans="1:21" ht="14.4" customHeight="1" x14ac:dyDescent="0.3">
      <c r="A445" s="664">
        <v>5</v>
      </c>
      <c r="B445" s="665" t="s">
        <v>2566</v>
      </c>
      <c r="C445" s="665" t="s">
        <v>2927</v>
      </c>
      <c r="D445" s="746" t="s">
        <v>4079</v>
      </c>
      <c r="E445" s="747" t="s">
        <v>2948</v>
      </c>
      <c r="F445" s="665" t="s">
        <v>2921</v>
      </c>
      <c r="G445" s="665" t="s">
        <v>3023</v>
      </c>
      <c r="H445" s="665" t="s">
        <v>529</v>
      </c>
      <c r="I445" s="665" t="s">
        <v>894</v>
      </c>
      <c r="J445" s="665" t="s">
        <v>895</v>
      </c>
      <c r="K445" s="665" t="s">
        <v>3024</v>
      </c>
      <c r="L445" s="666">
        <v>657.67</v>
      </c>
      <c r="M445" s="666">
        <v>1973.0099999999998</v>
      </c>
      <c r="N445" s="665">
        <v>3</v>
      </c>
      <c r="O445" s="748">
        <v>1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5</v>
      </c>
      <c r="B446" s="665" t="s">
        <v>2566</v>
      </c>
      <c r="C446" s="665" t="s">
        <v>2927</v>
      </c>
      <c r="D446" s="746" t="s">
        <v>4079</v>
      </c>
      <c r="E446" s="747" t="s">
        <v>2950</v>
      </c>
      <c r="F446" s="665" t="s">
        <v>2921</v>
      </c>
      <c r="G446" s="665" t="s">
        <v>2958</v>
      </c>
      <c r="H446" s="665" t="s">
        <v>529</v>
      </c>
      <c r="I446" s="665" t="s">
        <v>3406</v>
      </c>
      <c r="J446" s="665" t="s">
        <v>3139</v>
      </c>
      <c r="K446" s="665" t="s">
        <v>2756</v>
      </c>
      <c r="L446" s="666">
        <v>0</v>
      </c>
      <c r="M446" s="666">
        <v>0</v>
      </c>
      <c r="N446" s="665">
        <v>1</v>
      </c>
      <c r="O446" s="748">
        <v>1</v>
      </c>
      <c r="P446" s="666">
        <v>0</v>
      </c>
      <c r="Q446" s="681"/>
      <c r="R446" s="665">
        <v>1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5</v>
      </c>
      <c r="B447" s="665" t="s">
        <v>2566</v>
      </c>
      <c r="C447" s="665" t="s">
        <v>2927</v>
      </c>
      <c r="D447" s="746" t="s">
        <v>4079</v>
      </c>
      <c r="E447" s="747" t="s">
        <v>2950</v>
      </c>
      <c r="F447" s="665" t="s">
        <v>2921</v>
      </c>
      <c r="G447" s="665" t="s">
        <v>2973</v>
      </c>
      <c r="H447" s="665" t="s">
        <v>529</v>
      </c>
      <c r="I447" s="665" t="s">
        <v>3145</v>
      </c>
      <c r="J447" s="665" t="s">
        <v>696</v>
      </c>
      <c r="K447" s="665" t="s">
        <v>2976</v>
      </c>
      <c r="L447" s="666">
        <v>182.22</v>
      </c>
      <c r="M447" s="666">
        <v>182.22</v>
      </c>
      <c r="N447" s="665">
        <v>1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5</v>
      </c>
      <c r="B448" s="665" t="s">
        <v>2566</v>
      </c>
      <c r="C448" s="665" t="s">
        <v>2927</v>
      </c>
      <c r="D448" s="746" t="s">
        <v>4079</v>
      </c>
      <c r="E448" s="747" t="s">
        <v>2950</v>
      </c>
      <c r="F448" s="665" t="s">
        <v>2921</v>
      </c>
      <c r="G448" s="665" t="s">
        <v>2983</v>
      </c>
      <c r="H448" s="665" t="s">
        <v>1433</v>
      </c>
      <c r="I448" s="665" t="s">
        <v>1594</v>
      </c>
      <c r="J448" s="665" t="s">
        <v>2692</v>
      </c>
      <c r="K448" s="665" t="s">
        <v>2694</v>
      </c>
      <c r="L448" s="666">
        <v>186.87</v>
      </c>
      <c r="M448" s="666">
        <v>186.87</v>
      </c>
      <c r="N448" s="665">
        <v>1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5</v>
      </c>
      <c r="B449" s="665" t="s">
        <v>2566</v>
      </c>
      <c r="C449" s="665" t="s">
        <v>2927</v>
      </c>
      <c r="D449" s="746" t="s">
        <v>4079</v>
      </c>
      <c r="E449" s="747" t="s">
        <v>2950</v>
      </c>
      <c r="F449" s="665" t="s">
        <v>2921</v>
      </c>
      <c r="G449" s="665" t="s">
        <v>3407</v>
      </c>
      <c r="H449" s="665" t="s">
        <v>1433</v>
      </c>
      <c r="I449" s="665" t="s">
        <v>3408</v>
      </c>
      <c r="J449" s="665" t="s">
        <v>3409</v>
      </c>
      <c r="K449" s="665" t="s">
        <v>3410</v>
      </c>
      <c r="L449" s="666">
        <v>207.45</v>
      </c>
      <c r="M449" s="666">
        <v>207.45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5</v>
      </c>
      <c r="B450" s="665" t="s">
        <v>2566</v>
      </c>
      <c r="C450" s="665" t="s">
        <v>2927</v>
      </c>
      <c r="D450" s="746" t="s">
        <v>4079</v>
      </c>
      <c r="E450" s="747" t="s">
        <v>2950</v>
      </c>
      <c r="F450" s="665" t="s">
        <v>2921</v>
      </c>
      <c r="G450" s="665" t="s">
        <v>3411</v>
      </c>
      <c r="H450" s="665" t="s">
        <v>529</v>
      </c>
      <c r="I450" s="665" t="s">
        <v>3412</v>
      </c>
      <c r="J450" s="665" t="s">
        <v>3413</v>
      </c>
      <c r="K450" s="665" t="s">
        <v>3414</v>
      </c>
      <c r="L450" s="666">
        <v>256.67</v>
      </c>
      <c r="M450" s="666">
        <v>256.67</v>
      </c>
      <c r="N450" s="665">
        <v>1</v>
      </c>
      <c r="O450" s="748">
        <v>1</v>
      </c>
      <c r="P450" s="666">
        <v>256.67</v>
      </c>
      <c r="Q450" s="681">
        <v>1</v>
      </c>
      <c r="R450" s="665">
        <v>1</v>
      </c>
      <c r="S450" s="681">
        <v>1</v>
      </c>
      <c r="T450" s="748">
        <v>1</v>
      </c>
      <c r="U450" s="704">
        <v>1</v>
      </c>
    </row>
    <row r="451" spans="1:21" ht="14.4" customHeight="1" x14ac:dyDescent="0.3">
      <c r="A451" s="664">
        <v>5</v>
      </c>
      <c r="B451" s="665" t="s">
        <v>2566</v>
      </c>
      <c r="C451" s="665" t="s">
        <v>2927</v>
      </c>
      <c r="D451" s="746" t="s">
        <v>4079</v>
      </c>
      <c r="E451" s="747" t="s">
        <v>2950</v>
      </c>
      <c r="F451" s="665" t="s">
        <v>2921</v>
      </c>
      <c r="G451" s="665" t="s">
        <v>3415</v>
      </c>
      <c r="H451" s="665" t="s">
        <v>1433</v>
      </c>
      <c r="I451" s="665" t="s">
        <v>1530</v>
      </c>
      <c r="J451" s="665" t="s">
        <v>1531</v>
      </c>
      <c r="K451" s="665" t="s">
        <v>2821</v>
      </c>
      <c r="L451" s="666">
        <v>63.75</v>
      </c>
      <c r="M451" s="666">
        <v>127.5</v>
      </c>
      <c r="N451" s="665">
        <v>2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</v>
      </c>
      <c r="B452" s="665" t="s">
        <v>2566</v>
      </c>
      <c r="C452" s="665" t="s">
        <v>2927</v>
      </c>
      <c r="D452" s="746" t="s">
        <v>4079</v>
      </c>
      <c r="E452" s="747" t="s">
        <v>2950</v>
      </c>
      <c r="F452" s="665" t="s">
        <v>2921</v>
      </c>
      <c r="G452" s="665" t="s">
        <v>3023</v>
      </c>
      <c r="H452" s="665" t="s">
        <v>529</v>
      </c>
      <c r="I452" s="665" t="s">
        <v>894</v>
      </c>
      <c r="J452" s="665" t="s">
        <v>895</v>
      </c>
      <c r="K452" s="665" t="s">
        <v>3024</v>
      </c>
      <c r="L452" s="666">
        <v>657.67</v>
      </c>
      <c r="M452" s="666">
        <v>1315.34</v>
      </c>
      <c r="N452" s="665">
        <v>2</v>
      </c>
      <c r="O452" s="748">
        <v>1</v>
      </c>
      <c r="P452" s="666">
        <v>1315.34</v>
      </c>
      <c r="Q452" s="681">
        <v>1</v>
      </c>
      <c r="R452" s="665">
        <v>2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5</v>
      </c>
      <c r="B453" s="665" t="s">
        <v>2566</v>
      </c>
      <c r="C453" s="665" t="s">
        <v>2927</v>
      </c>
      <c r="D453" s="746" t="s">
        <v>4079</v>
      </c>
      <c r="E453" s="747" t="s">
        <v>2950</v>
      </c>
      <c r="F453" s="665" t="s">
        <v>2923</v>
      </c>
      <c r="G453" s="665" t="s">
        <v>3272</v>
      </c>
      <c r="H453" s="665" t="s">
        <v>529</v>
      </c>
      <c r="I453" s="665" t="s">
        <v>3287</v>
      </c>
      <c r="J453" s="665" t="s">
        <v>3288</v>
      </c>
      <c r="K453" s="665" t="s">
        <v>3289</v>
      </c>
      <c r="L453" s="666">
        <v>100</v>
      </c>
      <c r="M453" s="666">
        <v>100</v>
      </c>
      <c r="N453" s="665">
        <v>1</v>
      </c>
      <c r="O453" s="748">
        <v>1</v>
      </c>
      <c r="P453" s="666">
        <v>100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5</v>
      </c>
      <c r="B454" s="665" t="s">
        <v>2566</v>
      </c>
      <c r="C454" s="665" t="s">
        <v>2927</v>
      </c>
      <c r="D454" s="746" t="s">
        <v>4079</v>
      </c>
      <c r="E454" s="747" t="s">
        <v>2950</v>
      </c>
      <c r="F454" s="665" t="s">
        <v>2923</v>
      </c>
      <c r="G454" s="665" t="s">
        <v>3272</v>
      </c>
      <c r="H454" s="665" t="s">
        <v>529</v>
      </c>
      <c r="I454" s="665" t="s">
        <v>3290</v>
      </c>
      <c r="J454" s="665" t="s">
        <v>3291</v>
      </c>
      <c r="K454" s="665" t="s">
        <v>3292</v>
      </c>
      <c r="L454" s="666">
        <v>160</v>
      </c>
      <c r="M454" s="666">
        <v>160</v>
      </c>
      <c r="N454" s="665">
        <v>1</v>
      </c>
      <c r="O454" s="748">
        <v>1</v>
      </c>
      <c r="P454" s="666">
        <v>160</v>
      </c>
      <c r="Q454" s="681">
        <v>1</v>
      </c>
      <c r="R454" s="665">
        <v>1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5</v>
      </c>
      <c r="B455" s="665" t="s">
        <v>2566</v>
      </c>
      <c r="C455" s="665" t="s">
        <v>2927</v>
      </c>
      <c r="D455" s="746" t="s">
        <v>4079</v>
      </c>
      <c r="E455" s="747" t="s">
        <v>2950</v>
      </c>
      <c r="F455" s="665" t="s">
        <v>2923</v>
      </c>
      <c r="G455" s="665" t="s">
        <v>3272</v>
      </c>
      <c r="H455" s="665" t="s">
        <v>529</v>
      </c>
      <c r="I455" s="665" t="s">
        <v>3273</v>
      </c>
      <c r="J455" s="665" t="s">
        <v>3274</v>
      </c>
      <c r="K455" s="665" t="s">
        <v>3275</v>
      </c>
      <c r="L455" s="666">
        <v>30</v>
      </c>
      <c r="M455" s="666">
        <v>420</v>
      </c>
      <c r="N455" s="665">
        <v>14</v>
      </c>
      <c r="O455" s="748">
        <v>6</v>
      </c>
      <c r="P455" s="666">
        <v>420</v>
      </c>
      <c r="Q455" s="681">
        <v>1</v>
      </c>
      <c r="R455" s="665">
        <v>14</v>
      </c>
      <c r="S455" s="681">
        <v>1</v>
      </c>
      <c r="T455" s="748">
        <v>6</v>
      </c>
      <c r="U455" s="704">
        <v>1</v>
      </c>
    </row>
    <row r="456" spans="1:21" ht="14.4" customHeight="1" x14ac:dyDescent="0.3">
      <c r="A456" s="664">
        <v>5</v>
      </c>
      <c r="B456" s="665" t="s">
        <v>2566</v>
      </c>
      <c r="C456" s="665" t="s">
        <v>2927</v>
      </c>
      <c r="D456" s="746" t="s">
        <v>4079</v>
      </c>
      <c r="E456" s="747" t="s">
        <v>2950</v>
      </c>
      <c r="F456" s="665" t="s">
        <v>2923</v>
      </c>
      <c r="G456" s="665" t="s">
        <v>3124</v>
      </c>
      <c r="H456" s="665" t="s">
        <v>529</v>
      </c>
      <c r="I456" s="665" t="s">
        <v>3416</v>
      </c>
      <c r="J456" s="665" t="s">
        <v>3126</v>
      </c>
      <c r="K456" s="665" t="s">
        <v>3417</v>
      </c>
      <c r="L456" s="666">
        <v>600</v>
      </c>
      <c r="M456" s="666">
        <v>600</v>
      </c>
      <c r="N456" s="665">
        <v>1</v>
      </c>
      <c r="O456" s="748">
        <v>1</v>
      </c>
      <c r="P456" s="666">
        <v>600</v>
      </c>
      <c r="Q456" s="681">
        <v>1</v>
      </c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5</v>
      </c>
      <c r="B457" s="665" t="s">
        <v>2566</v>
      </c>
      <c r="C457" s="665" t="s">
        <v>2927</v>
      </c>
      <c r="D457" s="746" t="s">
        <v>4079</v>
      </c>
      <c r="E457" s="747" t="s">
        <v>2950</v>
      </c>
      <c r="F457" s="665" t="s">
        <v>2923</v>
      </c>
      <c r="G457" s="665" t="s">
        <v>3124</v>
      </c>
      <c r="H457" s="665" t="s">
        <v>529</v>
      </c>
      <c r="I457" s="665" t="s">
        <v>3125</v>
      </c>
      <c r="J457" s="665" t="s">
        <v>3126</v>
      </c>
      <c r="K457" s="665" t="s">
        <v>3293</v>
      </c>
      <c r="L457" s="666">
        <v>600</v>
      </c>
      <c r="M457" s="666">
        <v>600</v>
      </c>
      <c r="N457" s="665">
        <v>1</v>
      </c>
      <c r="O457" s="748">
        <v>1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</v>
      </c>
      <c r="B458" s="665" t="s">
        <v>2566</v>
      </c>
      <c r="C458" s="665" t="s">
        <v>2927</v>
      </c>
      <c r="D458" s="746" t="s">
        <v>4079</v>
      </c>
      <c r="E458" s="747" t="s">
        <v>2950</v>
      </c>
      <c r="F458" s="665" t="s">
        <v>2923</v>
      </c>
      <c r="G458" s="665" t="s">
        <v>3124</v>
      </c>
      <c r="H458" s="665" t="s">
        <v>529</v>
      </c>
      <c r="I458" s="665" t="s">
        <v>3125</v>
      </c>
      <c r="J458" s="665" t="s">
        <v>3126</v>
      </c>
      <c r="K458" s="665" t="s">
        <v>3127</v>
      </c>
      <c r="L458" s="666">
        <v>600</v>
      </c>
      <c r="M458" s="666">
        <v>2400</v>
      </c>
      <c r="N458" s="665">
        <v>4</v>
      </c>
      <c r="O458" s="748">
        <v>4</v>
      </c>
      <c r="P458" s="666">
        <v>1200</v>
      </c>
      <c r="Q458" s="681">
        <v>0.5</v>
      </c>
      <c r="R458" s="665">
        <v>2</v>
      </c>
      <c r="S458" s="681">
        <v>0.5</v>
      </c>
      <c r="T458" s="748">
        <v>2</v>
      </c>
      <c r="U458" s="704">
        <v>0.5</v>
      </c>
    </row>
    <row r="459" spans="1:21" ht="14.4" customHeight="1" x14ac:dyDescent="0.3">
      <c r="A459" s="664">
        <v>5</v>
      </c>
      <c r="B459" s="665" t="s">
        <v>2566</v>
      </c>
      <c r="C459" s="665" t="s">
        <v>2927</v>
      </c>
      <c r="D459" s="746" t="s">
        <v>4079</v>
      </c>
      <c r="E459" s="747" t="s">
        <v>2951</v>
      </c>
      <c r="F459" s="665" t="s">
        <v>2921</v>
      </c>
      <c r="G459" s="665" t="s">
        <v>3418</v>
      </c>
      <c r="H459" s="665" t="s">
        <v>529</v>
      </c>
      <c r="I459" s="665" t="s">
        <v>1809</v>
      </c>
      <c r="J459" s="665" t="s">
        <v>1810</v>
      </c>
      <c r="K459" s="665" t="s">
        <v>2906</v>
      </c>
      <c r="L459" s="666">
        <v>0</v>
      </c>
      <c r="M459" s="666">
        <v>0</v>
      </c>
      <c r="N459" s="665">
        <v>1</v>
      </c>
      <c r="O459" s="748">
        <v>0.5</v>
      </c>
      <c r="P459" s="666">
        <v>0</v>
      </c>
      <c r="Q459" s="681"/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5</v>
      </c>
      <c r="B460" s="665" t="s">
        <v>2566</v>
      </c>
      <c r="C460" s="665" t="s">
        <v>2927</v>
      </c>
      <c r="D460" s="746" t="s">
        <v>4079</v>
      </c>
      <c r="E460" s="747" t="s">
        <v>2951</v>
      </c>
      <c r="F460" s="665" t="s">
        <v>2921</v>
      </c>
      <c r="G460" s="665" t="s">
        <v>2958</v>
      </c>
      <c r="H460" s="665" t="s">
        <v>1433</v>
      </c>
      <c r="I460" s="665" t="s">
        <v>1716</v>
      </c>
      <c r="J460" s="665" t="s">
        <v>2425</v>
      </c>
      <c r="K460" s="665" t="s">
        <v>2756</v>
      </c>
      <c r="L460" s="666">
        <v>154.36000000000001</v>
      </c>
      <c r="M460" s="666">
        <v>1697.9600000000005</v>
      </c>
      <c r="N460" s="665">
        <v>11</v>
      </c>
      <c r="O460" s="748">
        <v>8</v>
      </c>
      <c r="P460" s="666">
        <v>1697.9600000000005</v>
      </c>
      <c r="Q460" s="681">
        <v>1</v>
      </c>
      <c r="R460" s="665">
        <v>11</v>
      </c>
      <c r="S460" s="681">
        <v>1</v>
      </c>
      <c r="T460" s="748">
        <v>8</v>
      </c>
      <c r="U460" s="704">
        <v>1</v>
      </c>
    </row>
    <row r="461" spans="1:21" ht="14.4" customHeight="1" x14ac:dyDescent="0.3">
      <c r="A461" s="664">
        <v>5</v>
      </c>
      <c r="B461" s="665" t="s">
        <v>2566</v>
      </c>
      <c r="C461" s="665" t="s">
        <v>2927</v>
      </c>
      <c r="D461" s="746" t="s">
        <v>4079</v>
      </c>
      <c r="E461" s="747" t="s">
        <v>2951</v>
      </c>
      <c r="F461" s="665" t="s">
        <v>2921</v>
      </c>
      <c r="G461" s="665" t="s">
        <v>2958</v>
      </c>
      <c r="H461" s="665" t="s">
        <v>1433</v>
      </c>
      <c r="I461" s="665" t="s">
        <v>2424</v>
      </c>
      <c r="J461" s="665" t="s">
        <v>2425</v>
      </c>
      <c r="K461" s="665" t="s">
        <v>2880</v>
      </c>
      <c r="L461" s="666">
        <v>225.06</v>
      </c>
      <c r="M461" s="666">
        <v>225.06</v>
      </c>
      <c r="N461" s="665">
        <v>1</v>
      </c>
      <c r="O461" s="748">
        <v>1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5</v>
      </c>
      <c r="B462" s="665" t="s">
        <v>2566</v>
      </c>
      <c r="C462" s="665" t="s">
        <v>2927</v>
      </c>
      <c r="D462" s="746" t="s">
        <v>4079</v>
      </c>
      <c r="E462" s="747" t="s">
        <v>2951</v>
      </c>
      <c r="F462" s="665" t="s">
        <v>2921</v>
      </c>
      <c r="G462" s="665" t="s">
        <v>2958</v>
      </c>
      <c r="H462" s="665" t="s">
        <v>529</v>
      </c>
      <c r="I462" s="665" t="s">
        <v>3406</v>
      </c>
      <c r="J462" s="665" t="s">
        <v>3139</v>
      </c>
      <c r="K462" s="665" t="s">
        <v>2756</v>
      </c>
      <c r="L462" s="666">
        <v>0</v>
      </c>
      <c r="M462" s="666">
        <v>0</v>
      </c>
      <c r="N462" s="665">
        <v>1</v>
      </c>
      <c r="O462" s="748">
        <v>1</v>
      </c>
      <c r="P462" s="666">
        <v>0</v>
      </c>
      <c r="Q462" s="681"/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5</v>
      </c>
      <c r="B463" s="665" t="s">
        <v>2566</v>
      </c>
      <c r="C463" s="665" t="s">
        <v>2927</v>
      </c>
      <c r="D463" s="746" t="s">
        <v>4079</v>
      </c>
      <c r="E463" s="747" t="s">
        <v>2951</v>
      </c>
      <c r="F463" s="665" t="s">
        <v>2921</v>
      </c>
      <c r="G463" s="665" t="s">
        <v>3294</v>
      </c>
      <c r="H463" s="665" t="s">
        <v>1433</v>
      </c>
      <c r="I463" s="665" t="s">
        <v>1731</v>
      </c>
      <c r="J463" s="665" t="s">
        <v>2774</v>
      </c>
      <c r="K463" s="665" t="s">
        <v>2775</v>
      </c>
      <c r="L463" s="666">
        <v>70.540000000000006</v>
      </c>
      <c r="M463" s="666">
        <v>211.62</v>
      </c>
      <c r="N463" s="665">
        <v>3</v>
      </c>
      <c r="O463" s="748">
        <v>1.5</v>
      </c>
      <c r="P463" s="666">
        <v>211.62</v>
      </c>
      <c r="Q463" s="681">
        <v>1</v>
      </c>
      <c r="R463" s="665">
        <v>3</v>
      </c>
      <c r="S463" s="681">
        <v>1</v>
      </c>
      <c r="T463" s="748">
        <v>1.5</v>
      </c>
      <c r="U463" s="704">
        <v>1</v>
      </c>
    </row>
    <row r="464" spans="1:21" ht="14.4" customHeight="1" x14ac:dyDescent="0.3">
      <c r="A464" s="664">
        <v>5</v>
      </c>
      <c r="B464" s="665" t="s">
        <v>2566</v>
      </c>
      <c r="C464" s="665" t="s">
        <v>2927</v>
      </c>
      <c r="D464" s="746" t="s">
        <v>4079</v>
      </c>
      <c r="E464" s="747" t="s">
        <v>2951</v>
      </c>
      <c r="F464" s="665" t="s">
        <v>2921</v>
      </c>
      <c r="G464" s="665" t="s">
        <v>3090</v>
      </c>
      <c r="H464" s="665" t="s">
        <v>529</v>
      </c>
      <c r="I464" s="665" t="s">
        <v>3091</v>
      </c>
      <c r="J464" s="665" t="s">
        <v>3092</v>
      </c>
      <c r="K464" s="665" t="s">
        <v>3093</v>
      </c>
      <c r="L464" s="666">
        <v>78.33</v>
      </c>
      <c r="M464" s="666">
        <v>156.66</v>
      </c>
      <c r="N464" s="665">
        <v>2</v>
      </c>
      <c r="O464" s="748">
        <v>2</v>
      </c>
      <c r="P464" s="666">
        <v>78.33</v>
      </c>
      <c r="Q464" s="681">
        <v>0.5</v>
      </c>
      <c r="R464" s="665">
        <v>1</v>
      </c>
      <c r="S464" s="681">
        <v>0.5</v>
      </c>
      <c r="T464" s="748">
        <v>1</v>
      </c>
      <c r="U464" s="704">
        <v>0.5</v>
      </c>
    </row>
    <row r="465" spans="1:21" ht="14.4" customHeight="1" x14ac:dyDescent="0.3">
      <c r="A465" s="664">
        <v>5</v>
      </c>
      <c r="B465" s="665" t="s">
        <v>2566</v>
      </c>
      <c r="C465" s="665" t="s">
        <v>2927</v>
      </c>
      <c r="D465" s="746" t="s">
        <v>4079</v>
      </c>
      <c r="E465" s="747" t="s">
        <v>2951</v>
      </c>
      <c r="F465" s="665" t="s">
        <v>2921</v>
      </c>
      <c r="G465" s="665" t="s">
        <v>3367</v>
      </c>
      <c r="H465" s="665" t="s">
        <v>1433</v>
      </c>
      <c r="I465" s="665" t="s">
        <v>3419</v>
      </c>
      <c r="J465" s="665" t="s">
        <v>3420</v>
      </c>
      <c r="K465" s="665" t="s">
        <v>3421</v>
      </c>
      <c r="L465" s="666">
        <v>23.06</v>
      </c>
      <c r="M465" s="666">
        <v>23.06</v>
      </c>
      <c r="N465" s="665">
        <v>1</v>
      </c>
      <c r="O465" s="748">
        <v>0.5</v>
      </c>
      <c r="P465" s="666">
        <v>23.06</v>
      </c>
      <c r="Q465" s="681">
        <v>1</v>
      </c>
      <c r="R465" s="665">
        <v>1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5</v>
      </c>
      <c r="B466" s="665" t="s">
        <v>2566</v>
      </c>
      <c r="C466" s="665" t="s">
        <v>2927</v>
      </c>
      <c r="D466" s="746" t="s">
        <v>4079</v>
      </c>
      <c r="E466" s="747" t="s">
        <v>2951</v>
      </c>
      <c r="F466" s="665" t="s">
        <v>2921</v>
      </c>
      <c r="G466" s="665" t="s">
        <v>3367</v>
      </c>
      <c r="H466" s="665" t="s">
        <v>1433</v>
      </c>
      <c r="I466" s="665" t="s">
        <v>3422</v>
      </c>
      <c r="J466" s="665" t="s">
        <v>3420</v>
      </c>
      <c r="K466" s="665" t="s">
        <v>2710</v>
      </c>
      <c r="L466" s="666">
        <v>69.16</v>
      </c>
      <c r="M466" s="666">
        <v>138.32</v>
      </c>
      <c r="N466" s="665">
        <v>2</v>
      </c>
      <c r="O466" s="748">
        <v>1</v>
      </c>
      <c r="P466" s="666">
        <v>138.32</v>
      </c>
      <c r="Q466" s="681">
        <v>1</v>
      </c>
      <c r="R466" s="665">
        <v>2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5</v>
      </c>
      <c r="B467" s="665" t="s">
        <v>2566</v>
      </c>
      <c r="C467" s="665" t="s">
        <v>2927</v>
      </c>
      <c r="D467" s="746" t="s">
        <v>4079</v>
      </c>
      <c r="E467" s="747" t="s">
        <v>2951</v>
      </c>
      <c r="F467" s="665" t="s">
        <v>2921</v>
      </c>
      <c r="G467" s="665" t="s">
        <v>2973</v>
      </c>
      <c r="H467" s="665" t="s">
        <v>529</v>
      </c>
      <c r="I467" s="665" t="s">
        <v>695</v>
      </c>
      <c r="J467" s="665" t="s">
        <v>696</v>
      </c>
      <c r="K467" s="665" t="s">
        <v>2974</v>
      </c>
      <c r="L467" s="666">
        <v>91.11</v>
      </c>
      <c r="M467" s="666">
        <v>273.33</v>
      </c>
      <c r="N467" s="665">
        <v>3</v>
      </c>
      <c r="O467" s="748">
        <v>3</v>
      </c>
      <c r="P467" s="666">
        <v>182.22</v>
      </c>
      <c r="Q467" s="681">
        <v>0.66666666666666674</v>
      </c>
      <c r="R467" s="665">
        <v>2</v>
      </c>
      <c r="S467" s="681">
        <v>0.66666666666666663</v>
      </c>
      <c r="T467" s="748">
        <v>2</v>
      </c>
      <c r="U467" s="704">
        <v>0.66666666666666663</v>
      </c>
    </row>
    <row r="468" spans="1:21" ht="14.4" customHeight="1" x14ac:dyDescent="0.3">
      <c r="A468" s="664">
        <v>5</v>
      </c>
      <c r="B468" s="665" t="s">
        <v>2566</v>
      </c>
      <c r="C468" s="665" t="s">
        <v>2927</v>
      </c>
      <c r="D468" s="746" t="s">
        <v>4079</v>
      </c>
      <c r="E468" s="747" t="s">
        <v>2951</v>
      </c>
      <c r="F468" s="665" t="s">
        <v>2921</v>
      </c>
      <c r="G468" s="665" t="s">
        <v>3146</v>
      </c>
      <c r="H468" s="665" t="s">
        <v>529</v>
      </c>
      <c r="I468" s="665" t="s">
        <v>3423</v>
      </c>
      <c r="J468" s="665" t="s">
        <v>3424</v>
      </c>
      <c r="K468" s="665" t="s">
        <v>3425</v>
      </c>
      <c r="L468" s="666">
        <v>0</v>
      </c>
      <c r="M468" s="666">
        <v>0</v>
      </c>
      <c r="N468" s="665">
        <v>1</v>
      </c>
      <c r="O468" s="748">
        <v>0.5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5</v>
      </c>
      <c r="B469" s="665" t="s">
        <v>2566</v>
      </c>
      <c r="C469" s="665" t="s">
        <v>2927</v>
      </c>
      <c r="D469" s="746" t="s">
        <v>4079</v>
      </c>
      <c r="E469" s="747" t="s">
        <v>2951</v>
      </c>
      <c r="F469" s="665" t="s">
        <v>2921</v>
      </c>
      <c r="G469" s="665" t="s">
        <v>3426</v>
      </c>
      <c r="H469" s="665" t="s">
        <v>529</v>
      </c>
      <c r="I469" s="665" t="s">
        <v>1993</v>
      </c>
      <c r="J469" s="665" t="s">
        <v>1994</v>
      </c>
      <c r="K469" s="665" t="s">
        <v>3427</v>
      </c>
      <c r="L469" s="666">
        <v>60.9</v>
      </c>
      <c r="M469" s="666">
        <v>182.7</v>
      </c>
      <c r="N469" s="665">
        <v>3</v>
      </c>
      <c r="O469" s="748">
        <v>1</v>
      </c>
      <c r="P469" s="666">
        <v>182.7</v>
      </c>
      <c r="Q469" s="681">
        <v>1</v>
      </c>
      <c r="R469" s="665">
        <v>3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5</v>
      </c>
      <c r="B470" s="665" t="s">
        <v>2566</v>
      </c>
      <c r="C470" s="665" t="s">
        <v>2927</v>
      </c>
      <c r="D470" s="746" t="s">
        <v>4079</v>
      </c>
      <c r="E470" s="747" t="s">
        <v>2951</v>
      </c>
      <c r="F470" s="665" t="s">
        <v>2921</v>
      </c>
      <c r="G470" s="665" t="s">
        <v>3428</v>
      </c>
      <c r="H470" s="665" t="s">
        <v>529</v>
      </c>
      <c r="I470" s="665" t="s">
        <v>3429</v>
      </c>
      <c r="J470" s="665" t="s">
        <v>1348</v>
      </c>
      <c r="K470" s="665" t="s">
        <v>3430</v>
      </c>
      <c r="L470" s="666">
        <v>0</v>
      </c>
      <c r="M470" s="666">
        <v>0</v>
      </c>
      <c r="N470" s="665">
        <v>2</v>
      </c>
      <c r="O470" s="748">
        <v>0.5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5</v>
      </c>
      <c r="B471" s="665" t="s">
        <v>2566</v>
      </c>
      <c r="C471" s="665" t="s">
        <v>2927</v>
      </c>
      <c r="D471" s="746" t="s">
        <v>4079</v>
      </c>
      <c r="E471" s="747" t="s">
        <v>2951</v>
      </c>
      <c r="F471" s="665" t="s">
        <v>2921</v>
      </c>
      <c r="G471" s="665" t="s">
        <v>2983</v>
      </c>
      <c r="H471" s="665" t="s">
        <v>1433</v>
      </c>
      <c r="I471" s="665" t="s">
        <v>1594</v>
      </c>
      <c r="J471" s="665" t="s">
        <v>2692</v>
      </c>
      <c r="K471" s="665" t="s">
        <v>2694</v>
      </c>
      <c r="L471" s="666">
        <v>186.87</v>
      </c>
      <c r="M471" s="666">
        <v>186.87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</v>
      </c>
      <c r="B472" s="665" t="s">
        <v>2566</v>
      </c>
      <c r="C472" s="665" t="s">
        <v>2927</v>
      </c>
      <c r="D472" s="746" t="s">
        <v>4079</v>
      </c>
      <c r="E472" s="747" t="s">
        <v>2951</v>
      </c>
      <c r="F472" s="665" t="s">
        <v>2921</v>
      </c>
      <c r="G472" s="665" t="s">
        <v>3431</v>
      </c>
      <c r="H472" s="665" t="s">
        <v>529</v>
      </c>
      <c r="I472" s="665" t="s">
        <v>3432</v>
      </c>
      <c r="J472" s="665" t="s">
        <v>3433</v>
      </c>
      <c r="K472" s="665" t="s">
        <v>3434</v>
      </c>
      <c r="L472" s="666">
        <v>0</v>
      </c>
      <c r="M472" s="666">
        <v>0</v>
      </c>
      <c r="N472" s="665">
        <v>6</v>
      </c>
      <c r="O472" s="748">
        <v>0.5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5</v>
      </c>
      <c r="B473" s="665" t="s">
        <v>2566</v>
      </c>
      <c r="C473" s="665" t="s">
        <v>2927</v>
      </c>
      <c r="D473" s="746" t="s">
        <v>4079</v>
      </c>
      <c r="E473" s="747" t="s">
        <v>2951</v>
      </c>
      <c r="F473" s="665" t="s">
        <v>2921</v>
      </c>
      <c r="G473" s="665" t="s">
        <v>3431</v>
      </c>
      <c r="H473" s="665" t="s">
        <v>529</v>
      </c>
      <c r="I473" s="665" t="s">
        <v>1912</v>
      </c>
      <c r="J473" s="665" t="s">
        <v>3433</v>
      </c>
      <c r="K473" s="665" t="s">
        <v>3435</v>
      </c>
      <c r="L473" s="666">
        <v>0</v>
      </c>
      <c r="M473" s="666">
        <v>0</v>
      </c>
      <c r="N473" s="665">
        <v>2</v>
      </c>
      <c r="O473" s="748">
        <v>0.5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5</v>
      </c>
      <c r="B474" s="665" t="s">
        <v>2566</v>
      </c>
      <c r="C474" s="665" t="s">
        <v>2927</v>
      </c>
      <c r="D474" s="746" t="s">
        <v>4079</v>
      </c>
      <c r="E474" s="747" t="s">
        <v>2951</v>
      </c>
      <c r="F474" s="665" t="s">
        <v>2921</v>
      </c>
      <c r="G474" s="665" t="s">
        <v>3436</v>
      </c>
      <c r="H474" s="665" t="s">
        <v>1433</v>
      </c>
      <c r="I474" s="665" t="s">
        <v>3437</v>
      </c>
      <c r="J474" s="665" t="s">
        <v>3438</v>
      </c>
      <c r="K474" s="665" t="s">
        <v>3439</v>
      </c>
      <c r="L474" s="666">
        <v>141.25</v>
      </c>
      <c r="M474" s="666">
        <v>141.25</v>
      </c>
      <c r="N474" s="665">
        <v>1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5</v>
      </c>
      <c r="B475" s="665" t="s">
        <v>2566</v>
      </c>
      <c r="C475" s="665" t="s">
        <v>2927</v>
      </c>
      <c r="D475" s="746" t="s">
        <v>4079</v>
      </c>
      <c r="E475" s="747" t="s">
        <v>2951</v>
      </c>
      <c r="F475" s="665" t="s">
        <v>2921</v>
      </c>
      <c r="G475" s="665" t="s">
        <v>3003</v>
      </c>
      <c r="H475" s="665" t="s">
        <v>1433</v>
      </c>
      <c r="I475" s="665" t="s">
        <v>3198</v>
      </c>
      <c r="J475" s="665" t="s">
        <v>1460</v>
      </c>
      <c r="K475" s="665" t="s">
        <v>2847</v>
      </c>
      <c r="L475" s="666">
        <v>1154.68</v>
      </c>
      <c r="M475" s="666">
        <v>1154.68</v>
      </c>
      <c r="N475" s="665">
        <v>1</v>
      </c>
      <c r="O475" s="748">
        <v>1</v>
      </c>
      <c r="P475" s="666">
        <v>1154.68</v>
      </c>
      <c r="Q475" s="681">
        <v>1</v>
      </c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5</v>
      </c>
      <c r="B476" s="665" t="s">
        <v>2566</v>
      </c>
      <c r="C476" s="665" t="s">
        <v>2927</v>
      </c>
      <c r="D476" s="746" t="s">
        <v>4079</v>
      </c>
      <c r="E476" s="747" t="s">
        <v>2951</v>
      </c>
      <c r="F476" s="665" t="s">
        <v>2921</v>
      </c>
      <c r="G476" s="665" t="s">
        <v>3440</v>
      </c>
      <c r="H476" s="665" t="s">
        <v>529</v>
      </c>
      <c r="I476" s="665" t="s">
        <v>3441</v>
      </c>
      <c r="J476" s="665" t="s">
        <v>2268</v>
      </c>
      <c r="K476" s="665" t="s">
        <v>3442</v>
      </c>
      <c r="L476" s="666">
        <v>0</v>
      </c>
      <c r="M476" s="666">
        <v>0</v>
      </c>
      <c r="N476" s="665">
        <v>2</v>
      </c>
      <c r="O476" s="748">
        <v>1</v>
      </c>
      <c r="P476" s="666">
        <v>0</v>
      </c>
      <c r="Q476" s="681"/>
      <c r="R476" s="665">
        <v>2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5</v>
      </c>
      <c r="B477" s="665" t="s">
        <v>2566</v>
      </c>
      <c r="C477" s="665" t="s">
        <v>2927</v>
      </c>
      <c r="D477" s="746" t="s">
        <v>4079</v>
      </c>
      <c r="E477" s="747" t="s">
        <v>2951</v>
      </c>
      <c r="F477" s="665" t="s">
        <v>2921</v>
      </c>
      <c r="G477" s="665" t="s">
        <v>3105</v>
      </c>
      <c r="H477" s="665" t="s">
        <v>1433</v>
      </c>
      <c r="I477" s="665" t="s">
        <v>1442</v>
      </c>
      <c r="J477" s="665" t="s">
        <v>578</v>
      </c>
      <c r="K477" s="665" t="s">
        <v>2794</v>
      </c>
      <c r="L477" s="666">
        <v>36.54</v>
      </c>
      <c r="M477" s="666">
        <v>73.08</v>
      </c>
      <c r="N477" s="665">
        <v>2</v>
      </c>
      <c r="O477" s="748">
        <v>2</v>
      </c>
      <c r="P477" s="666">
        <v>73.08</v>
      </c>
      <c r="Q477" s="681">
        <v>1</v>
      </c>
      <c r="R477" s="665">
        <v>2</v>
      </c>
      <c r="S477" s="681">
        <v>1</v>
      </c>
      <c r="T477" s="748">
        <v>2</v>
      </c>
      <c r="U477" s="704">
        <v>1</v>
      </c>
    </row>
    <row r="478" spans="1:21" ht="14.4" customHeight="1" x14ac:dyDescent="0.3">
      <c r="A478" s="664">
        <v>5</v>
      </c>
      <c r="B478" s="665" t="s">
        <v>2566</v>
      </c>
      <c r="C478" s="665" t="s">
        <v>2927</v>
      </c>
      <c r="D478" s="746" t="s">
        <v>4079</v>
      </c>
      <c r="E478" s="747" t="s">
        <v>2951</v>
      </c>
      <c r="F478" s="665" t="s">
        <v>2921</v>
      </c>
      <c r="G478" s="665" t="s">
        <v>3105</v>
      </c>
      <c r="H478" s="665" t="s">
        <v>1433</v>
      </c>
      <c r="I478" s="665" t="s">
        <v>3163</v>
      </c>
      <c r="J478" s="665" t="s">
        <v>578</v>
      </c>
      <c r="K478" s="665" t="s">
        <v>3164</v>
      </c>
      <c r="L478" s="666">
        <v>0</v>
      </c>
      <c r="M478" s="666">
        <v>0</v>
      </c>
      <c r="N478" s="665">
        <v>1</v>
      </c>
      <c r="O478" s="748">
        <v>0.5</v>
      </c>
      <c r="P478" s="666">
        <v>0</v>
      </c>
      <c r="Q478" s="681"/>
      <c r="R478" s="665">
        <v>1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5</v>
      </c>
      <c r="B479" s="665" t="s">
        <v>2566</v>
      </c>
      <c r="C479" s="665" t="s">
        <v>2927</v>
      </c>
      <c r="D479" s="746" t="s">
        <v>4079</v>
      </c>
      <c r="E479" s="747" t="s">
        <v>2951</v>
      </c>
      <c r="F479" s="665" t="s">
        <v>2921</v>
      </c>
      <c r="G479" s="665" t="s">
        <v>3105</v>
      </c>
      <c r="H479" s="665" t="s">
        <v>529</v>
      </c>
      <c r="I479" s="665" t="s">
        <v>1304</v>
      </c>
      <c r="J479" s="665" t="s">
        <v>578</v>
      </c>
      <c r="K479" s="665" t="s">
        <v>3106</v>
      </c>
      <c r="L479" s="666">
        <v>48.42</v>
      </c>
      <c r="M479" s="666">
        <v>96.84</v>
      </c>
      <c r="N479" s="665">
        <v>2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5</v>
      </c>
      <c r="B480" s="665" t="s">
        <v>2566</v>
      </c>
      <c r="C480" s="665" t="s">
        <v>2927</v>
      </c>
      <c r="D480" s="746" t="s">
        <v>4079</v>
      </c>
      <c r="E480" s="747" t="s">
        <v>2951</v>
      </c>
      <c r="F480" s="665" t="s">
        <v>2921</v>
      </c>
      <c r="G480" s="665" t="s">
        <v>3105</v>
      </c>
      <c r="H480" s="665" t="s">
        <v>529</v>
      </c>
      <c r="I480" s="665" t="s">
        <v>1304</v>
      </c>
      <c r="J480" s="665" t="s">
        <v>578</v>
      </c>
      <c r="K480" s="665" t="s">
        <v>3106</v>
      </c>
      <c r="L480" s="666">
        <v>36.54</v>
      </c>
      <c r="M480" s="666">
        <v>328.86</v>
      </c>
      <c r="N480" s="665">
        <v>9</v>
      </c>
      <c r="O480" s="748">
        <v>5.5</v>
      </c>
      <c r="P480" s="666">
        <v>182.7</v>
      </c>
      <c r="Q480" s="681">
        <v>0.55555555555555547</v>
      </c>
      <c r="R480" s="665">
        <v>5</v>
      </c>
      <c r="S480" s="681">
        <v>0.55555555555555558</v>
      </c>
      <c r="T480" s="748">
        <v>3.5</v>
      </c>
      <c r="U480" s="704">
        <v>0.63636363636363635</v>
      </c>
    </row>
    <row r="481" spans="1:21" ht="14.4" customHeight="1" x14ac:dyDescent="0.3">
      <c r="A481" s="664">
        <v>5</v>
      </c>
      <c r="B481" s="665" t="s">
        <v>2566</v>
      </c>
      <c r="C481" s="665" t="s">
        <v>2927</v>
      </c>
      <c r="D481" s="746" t="s">
        <v>4079</v>
      </c>
      <c r="E481" s="747" t="s">
        <v>2951</v>
      </c>
      <c r="F481" s="665" t="s">
        <v>2921</v>
      </c>
      <c r="G481" s="665" t="s">
        <v>3443</v>
      </c>
      <c r="H481" s="665" t="s">
        <v>529</v>
      </c>
      <c r="I481" s="665" t="s">
        <v>3444</v>
      </c>
      <c r="J481" s="665" t="s">
        <v>3445</v>
      </c>
      <c r="K481" s="665" t="s">
        <v>3446</v>
      </c>
      <c r="L481" s="666">
        <v>0</v>
      </c>
      <c r="M481" s="666">
        <v>0</v>
      </c>
      <c r="N481" s="665">
        <v>1</v>
      </c>
      <c r="O481" s="748">
        <v>1</v>
      </c>
      <c r="P481" s="666">
        <v>0</v>
      </c>
      <c r="Q481" s="681"/>
      <c r="R481" s="665">
        <v>1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5</v>
      </c>
      <c r="B482" s="665" t="s">
        <v>2566</v>
      </c>
      <c r="C482" s="665" t="s">
        <v>2927</v>
      </c>
      <c r="D482" s="746" t="s">
        <v>4079</v>
      </c>
      <c r="E482" s="747" t="s">
        <v>2951</v>
      </c>
      <c r="F482" s="665" t="s">
        <v>2921</v>
      </c>
      <c r="G482" s="665" t="s">
        <v>3447</v>
      </c>
      <c r="H482" s="665" t="s">
        <v>1433</v>
      </c>
      <c r="I482" s="665" t="s">
        <v>2354</v>
      </c>
      <c r="J482" s="665" t="s">
        <v>2355</v>
      </c>
      <c r="K482" s="665" t="s">
        <v>2831</v>
      </c>
      <c r="L482" s="666">
        <v>41.63</v>
      </c>
      <c r="M482" s="666">
        <v>83.26</v>
      </c>
      <c r="N482" s="665">
        <v>2</v>
      </c>
      <c r="O482" s="748">
        <v>0.5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5</v>
      </c>
      <c r="B483" s="665" t="s">
        <v>2566</v>
      </c>
      <c r="C483" s="665" t="s">
        <v>2927</v>
      </c>
      <c r="D483" s="746" t="s">
        <v>4079</v>
      </c>
      <c r="E483" s="747" t="s">
        <v>2951</v>
      </c>
      <c r="F483" s="665" t="s">
        <v>2921</v>
      </c>
      <c r="G483" s="665" t="s">
        <v>3176</v>
      </c>
      <c r="H483" s="665" t="s">
        <v>529</v>
      </c>
      <c r="I483" s="665" t="s">
        <v>1390</v>
      </c>
      <c r="J483" s="665" t="s">
        <v>1391</v>
      </c>
      <c r="K483" s="665" t="s">
        <v>3448</v>
      </c>
      <c r="L483" s="666">
        <v>31.42</v>
      </c>
      <c r="M483" s="666">
        <v>31.42</v>
      </c>
      <c r="N483" s="665">
        <v>1</v>
      </c>
      <c r="O483" s="748">
        <v>1</v>
      </c>
      <c r="P483" s="666">
        <v>31.42</v>
      </c>
      <c r="Q483" s="681">
        <v>1</v>
      </c>
      <c r="R483" s="665">
        <v>1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5</v>
      </c>
      <c r="B484" s="665" t="s">
        <v>2566</v>
      </c>
      <c r="C484" s="665" t="s">
        <v>2927</v>
      </c>
      <c r="D484" s="746" t="s">
        <v>4079</v>
      </c>
      <c r="E484" s="747" t="s">
        <v>2951</v>
      </c>
      <c r="F484" s="665" t="s">
        <v>2921</v>
      </c>
      <c r="G484" s="665" t="s">
        <v>3023</v>
      </c>
      <c r="H484" s="665" t="s">
        <v>529</v>
      </c>
      <c r="I484" s="665" t="s">
        <v>3114</v>
      </c>
      <c r="J484" s="665" t="s">
        <v>895</v>
      </c>
      <c r="K484" s="665" t="s">
        <v>3115</v>
      </c>
      <c r="L484" s="666">
        <v>1578.41</v>
      </c>
      <c r="M484" s="666">
        <v>1578.41</v>
      </c>
      <c r="N484" s="665">
        <v>1</v>
      </c>
      <c r="O484" s="748">
        <v>0.5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5</v>
      </c>
      <c r="B485" s="665" t="s">
        <v>2566</v>
      </c>
      <c r="C485" s="665" t="s">
        <v>2927</v>
      </c>
      <c r="D485" s="746" t="s">
        <v>4079</v>
      </c>
      <c r="E485" s="747" t="s">
        <v>2951</v>
      </c>
      <c r="F485" s="665" t="s">
        <v>2921</v>
      </c>
      <c r="G485" s="665" t="s">
        <v>3394</v>
      </c>
      <c r="H485" s="665" t="s">
        <v>529</v>
      </c>
      <c r="I485" s="665" t="s">
        <v>3449</v>
      </c>
      <c r="J485" s="665" t="s">
        <v>3450</v>
      </c>
      <c r="K485" s="665" t="s">
        <v>3451</v>
      </c>
      <c r="L485" s="666">
        <v>75.349999999999994</v>
      </c>
      <c r="M485" s="666">
        <v>150.69999999999999</v>
      </c>
      <c r="N485" s="665">
        <v>2</v>
      </c>
      <c r="O485" s="748">
        <v>0.5</v>
      </c>
      <c r="P485" s="666">
        <v>150.69999999999999</v>
      </c>
      <c r="Q485" s="681">
        <v>1</v>
      </c>
      <c r="R485" s="665">
        <v>2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5</v>
      </c>
      <c r="B486" s="665" t="s">
        <v>2566</v>
      </c>
      <c r="C486" s="665" t="s">
        <v>2927</v>
      </c>
      <c r="D486" s="746" t="s">
        <v>4079</v>
      </c>
      <c r="E486" s="747" t="s">
        <v>2951</v>
      </c>
      <c r="F486" s="665" t="s">
        <v>2921</v>
      </c>
      <c r="G486" s="665" t="s">
        <v>3452</v>
      </c>
      <c r="H486" s="665" t="s">
        <v>529</v>
      </c>
      <c r="I486" s="665" t="s">
        <v>3453</v>
      </c>
      <c r="J486" s="665" t="s">
        <v>3454</v>
      </c>
      <c r="K486" s="665" t="s">
        <v>3455</v>
      </c>
      <c r="L486" s="666">
        <v>0</v>
      </c>
      <c r="M486" s="666">
        <v>0</v>
      </c>
      <c r="N486" s="665">
        <v>2</v>
      </c>
      <c r="O486" s="748">
        <v>1</v>
      </c>
      <c r="P486" s="666">
        <v>0</v>
      </c>
      <c r="Q486" s="681"/>
      <c r="R486" s="665">
        <v>2</v>
      </c>
      <c r="S486" s="681">
        <v>1</v>
      </c>
      <c r="T486" s="748">
        <v>1</v>
      </c>
      <c r="U486" s="704">
        <v>1</v>
      </c>
    </row>
    <row r="487" spans="1:21" ht="14.4" customHeight="1" x14ac:dyDescent="0.3">
      <c r="A487" s="664">
        <v>5</v>
      </c>
      <c r="B487" s="665" t="s">
        <v>2566</v>
      </c>
      <c r="C487" s="665" t="s">
        <v>2927</v>
      </c>
      <c r="D487" s="746" t="s">
        <v>4079</v>
      </c>
      <c r="E487" s="747" t="s">
        <v>2951</v>
      </c>
      <c r="F487" s="665" t="s">
        <v>2923</v>
      </c>
      <c r="G487" s="665" t="s">
        <v>3272</v>
      </c>
      <c r="H487" s="665" t="s">
        <v>529</v>
      </c>
      <c r="I487" s="665" t="s">
        <v>3287</v>
      </c>
      <c r="J487" s="665" t="s">
        <v>3288</v>
      </c>
      <c r="K487" s="665" t="s">
        <v>3289</v>
      </c>
      <c r="L487" s="666">
        <v>100</v>
      </c>
      <c r="M487" s="666">
        <v>900</v>
      </c>
      <c r="N487" s="665">
        <v>9</v>
      </c>
      <c r="O487" s="748">
        <v>4</v>
      </c>
      <c r="P487" s="666">
        <v>900</v>
      </c>
      <c r="Q487" s="681">
        <v>1</v>
      </c>
      <c r="R487" s="665">
        <v>9</v>
      </c>
      <c r="S487" s="681">
        <v>1</v>
      </c>
      <c r="T487" s="748">
        <v>4</v>
      </c>
      <c r="U487" s="704">
        <v>1</v>
      </c>
    </row>
    <row r="488" spans="1:21" ht="14.4" customHeight="1" x14ac:dyDescent="0.3">
      <c r="A488" s="664">
        <v>5</v>
      </c>
      <c r="B488" s="665" t="s">
        <v>2566</v>
      </c>
      <c r="C488" s="665" t="s">
        <v>2927</v>
      </c>
      <c r="D488" s="746" t="s">
        <v>4079</v>
      </c>
      <c r="E488" s="747" t="s">
        <v>2951</v>
      </c>
      <c r="F488" s="665" t="s">
        <v>2923</v>
      </c>
      <c r="G488" s="665" t="s">
        <v>3272</v>
      </c>
      <c r="H488" s="665" t="s">
        <v>529</v>
      </c>
      <c r="I488" s="665" t="s">
        <v>3290</v>
      </c>
      <c r="J488" s="665" t="s">
        <v>3291</v>
      </c>
      <c r="K488" s="665" t="s">
        <v>3292</v>
      </c>
      <c r="L488" s="666">
        <v>160</v>
      </c>
      <c r="M488" s="666">
        <v>480</v>
      </c>
      <c r="N488" s="665">
        <v>3</v>
      </c>
      <c r="O488" s="748">
        <v>2</v>
      </c>
      <c r="P488" s="666">
        <v>480</v>
      </c>
      <c r="Q488" s="681">
        <v>1</v>
      </c>
      <c r="R488" s="665">
        <v>3</v>
      </c>
      <c r="S488" s="681">
        <v>1</v>
      </c>
      <c r="T488" s="748">
        <v>2</v>
      </c>
      <c r="U488" s="704">
        <v>1</v>
      </c>
    </row>
    <row r="489" spans="1:21" ht="14.4" customHeight="1" x14ac:dyDescent="0.3">
      <c r="A489" s="664">
        <v>5</v>
      </c>
      <c r="B489" s="665" t="s">
        <v>2566</v>
      </c>
      <c r="C489" s="665" t="s">
        <v>2927</v>
      </c>
      <c r="D489" s="746" t="s">
        <v>4079</v>
      </c>
      <c r="E489" s="747" t="s">
        <v>2951</v>
      </c>
      <c r="F489" s="665" t="s">
        <v>2923</v>
      </c>
      <c r="G489" s="665" t="s">
        <v>3272</v>
      </c>
      <c r="H489" s="665" t="s">
        <v>529</v>
      </c>
      <c r="I489" s="665" t="s">
        <v>3273</v>
      </c>
      <c r="J489" s="665" t="s">
        <v>3274</v>
      </c>
      <c r="K489" s="665" t="s">
        <v>3275</v>
      </c>
      <c r="L489" s="666">
        <v>30</v>
      </c>
      <c r="M489" s="666">
        <v>870</v>
      </c>
      <c r="N489" s="665">
        <v>29</v>
      </c>
      <c r="O489" s="748">
        <v>11</v>
      </c>
      <c r="P489" s="666">
        <v>870</v>
      </c>
      <c r="Q489" s="681">
        <v>1</v>
      </c>
      <c r="R489" s="665">
        <v>29</v>
      </c>
      <c r="S489" s="681">
        <v>1</v>
      </c>
      <c r="T489" s="748">
        <v>11</v>
      </c>
      <c r="U489" s="704">
        <v>1</v>
      </c>
    </row>
    <row r="490" spans="1:21" ht="14.4" customHeight="1" x14ac:dyDescent="0.3">
      <c r="A490" s="664">
        <v>5</v>
      </c>
      <c r="B490" s="665" t="s">
        <v>2566</v>
      </c>
      <c r="C490" s="665" t="s">
        <v>2927</v>
      </c>
      <c r="D490" s="746" t="s">
        <v>4079</v>
      </c>
      <c r="E490" s="747" t="s">
        <v>2951</v>
      </c>
      <c r="F490" s="665" t="s">
        <v>2923</v>
      </c>
      <c r="G490" s="665" t="s">
        <v>3272</v>
      </c>
      <c r="H490" s="665" t="s">
        <v>529</v>
      </c>
      <c r="I490" s="665" t="s">
        <v>3456</v>
      </c>
      <c r="J490" s="665" t="s">
        <v>3457</v>
      </c>
      <c r="K490" s="665" t="s">
        <v>3458</v>
      </c>
      <c r="L490" s="666">
        <v>24.77</v>
      </c>
      <c r="M490" s="666">
        <v>49.54</v>
      </c>
      <c r="N490" s="665">
        <v>2</v>
      </c>
      <c r="O490" s="748">
        <v>1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5</v>
      </c>
      <c r="B491" s="665" t="s">
        <v>2566</v>
      </c>
      <c r="C491" s="665" t="s">
        <v>2927</v>
      </c>
      <c r="D491" s="746" t="s">
        <v>4079</v>
      </c>
      <c r="E491" s="747" t="s">
        <v>2951</v>
      </c>
      <c r="F491" s="665" t="s">
        <v>2923</v>
      </c>
      <c r="G491" s="665" t="s">
        <v>3272</v>
      </c>
      <c r="H491" s="665" t="s">
        <v>529</v>
      </c>
      <c r="I491" s="665" t="s">
        <v>3459</v>
      </c>
      <c r="J491" s="665" t="s">
        <v>3460</v>
      </c>
      <c r="K491" s="665" t="s">
        <v>3461</v>
      </c>
      <c r="L491" s="666">
        <v>10</v>
      </c>
      <c r="M491" s="666">
        <v>10</v>
      </c>
      <c r="N491" s="665">
        <v>1</v>
      </c>
      <c r="O491" s="748">
        <v>1</v>
      </c>
      <c r="P491" s="666">
        <v>10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5</v>
      </c>
      <c r="B492" s="665" t="s">
        <v>2566</v>
      </c>
      <c r="C492" s="665" t="s">
        <v>2927</v>
      </c>
      <c r="D492" s="746" t="s">
        <v>4079</v>
      </c>
      <c r="E492" s="747" t="s">
        <v>2951</v>
      </c>
      <c r="F492" s="665" t="s">
        <v>2923</v>
      </c>
      <c r="G492" s="665" t="s">
        <v>3124</v>
      </c>
      <c r="H492" s="665" t="s">
        <v>529</v>
      </c>
      <c r="I492" s="665" t="s">
        <v>3416</v>
      </c>
      <c r="J492" s="665" t="s">
        <v>3126</v>
      </c>
      <c r="K492" s="665" t="s">
        <v>3417</v>
      </c>
      <c r="L492" s="666">
        <v>600</v>
      </c>
      <c r="M492" s="666">
        <v>1200</v>
      </c>
      <c r="N492" s="665">
        <v>2</v>
      </c>
      <c r="O492" s="748">
        <v>2</v>
      </c>
      <c r="P492" s="666">
        <v>600</v>
      </c>
      <c r="Q492" s="681">
        <v>0.5</v>
      </c>
      <c r="R492" s="665">
        <v>1</v>
      </c>
      <c r="S492" s="681">
        <v>0.5</v>
      </c>
      <c r="T492" s="748">
        <v>1</v>
      </c>
      <c r="U492" s="704">
        <v>0.5</v>
      </c>
    </row>
    <row r="493" spans="1:21" ht="14.4" customHeight="1" x14ac:dyDescent="0.3">
      <c r="A493" s="664">
        <v>5</v>
      </c>
      <c r="B493" s="665" t="s">
        <v>2566</v>
      </c>
      <c r="C493" s="665" t="s">
        <v>2927</v>
      </c>
      <c r="D493" s="746" t="s">
        <v>4079</v>
      </c>
      <c r="E493" s="747" t="s">
        <v>2951</v>
      </c>
      <c r="F493" s="665" t="s">
        <v>2923</v>
      </c>
      <c r="G493" s="665" t="s">
        <v>3124</v>
      </c>
      <c r="H493" s="665" t="s">
        <v>529</v>
      </c>
      <c r="I493" s="665" t="s">
        <v>3125</v>
      </c>
      <c r="J493" s="665" t="s">
        <v>3126</v>
      </c>
      <c r="K493" s="665" t="s">
        <v>3293</v>
      </c>
      <c r="L493" s="666">
        <v>600</v>
      </c>
      <c r="M493" s="666">
        <v>4200</v>
      </c>
      <c r="N493" s="665">
        <v>7</v>
      </c>
      <c r="O493" s="748">
        <v>7</v>
      </c>
      <c r="P493" s="666">
        <v>2400</v>
      </c>
      <c r="Q493" s="681">
        <v>0.5714285714285714</v>
      </c>
      <c r="R493" s="665">
        <v>4</v>
      </c>
      <c r="S493" s="681">
        <v>0.5714285714285714</v>
      </c>
      <c r="T493" s="748">
        <v>4</v>
      </c>
      <c r="U493" s="704">
        <v>0.5714285714285714</v>
      </c>
    </row>
    <row r="494" spans="1:21" ht="14.4" customHeight="1" x14ac:dyDescent="0.3">
      <c r="A494" s="664">
        <v>5</v>
      </c>
      <c r="B494" s="665" t="s">
        <v>2566</v>
      </c>
      <c r="C494" s="665" t="s">
        <v>2927</v>
      </c>
      <c r="D494" s="746" t="s">
        <v>4079</v>
      </c>
      <c r="E494" s="747" t="s">
        <v>2951</v>
      </c>
      <c r="F494" s="665" t="s">
        <v>2923</v>
      </c>
      <c r="G494" s="665" t="s">
        <v>3124</v>
      </c>
      <c r="H494" s="665" t="s">
        <v>529</v>
      </c>
      <c r="I494" s="665" t="s">
        <v>3125</v>
      </c>
      <c r="J494" s="665" t="s">
        <v>3126</v>
      </c>
      <c r="K494" s="665" t="s">
        <v>3127</v>
      </c>
      <c r="L494" s="666">
        <v>600</v>
      </c>
      <c r="M494" s="666">
        <v>1200</v>
      </c>
      <c r="N494" s="665">
        <v>2</v>
      </c>
      <c r="O494" s="748">
        <v>2</v>
      </c>
      <c r="P494" s="666">
        <v>1200</v>
      </c>
      <c r="Q494" s="681">
        <v>1</v>
      </c>
      <c r="R494" s="665">
        <v>2</v>
      </c>
      <c r="S494" s="681">
        <v>1</v>
      </c>
      <c r="T494" s="748">
        <v>2</v>
      </c>
      <c r="U494" s="704">
        <v>1</v>
      </c>
    </row>
    <row r="495" spans="1:21" ht="14.4" customHeight="1" x14ac:dyDescent="0.3">
      <c r="A495" s="664">
        <v>5</v>
      </c>
      <c r="B495" s="665" t="s">
        <v>2566</v>
      </c>
      <c r="C495" s="665" t="s">
        <v>2927</v>
      </c>
      <c r="D495" s="746" t="s">
        <v>4079</v>
      </c>
      <c r="E495" s="747" t="s">
        <v>2953</v>
      </c>
      <c r="F495" s="665" t="s">
        <v>2921</v>
      </c>
      <c r="G495" s="665" t="s">
        <v>3462</v>
      </c>
      <c r="H495" s="665" t="s">
        <v>529</v>
      </c>
      <c r="I495" s="665" t="s">
        <v>3463</v>
      </c>
      <c r="J495" s="665" t="s">
        <v>3464</v>
      </c>
      <c r="K495" s="665" t="s">
        <v>3465</v>
      </c>
      <c r="L495" s="666">
        <v>263.26</v>
      </c>
      <c r="M495" s="666">
        <v>2895.86</v>
      </c>
      <c r="N495" s="665">
        <v>11</v>
      </c>
      <c r="O495" s="748">
        <v>2.5</v>
      </c>
      <c r="P495" s="666">
        <v>526.52</v>
      </c>
      <c r="Q495" s="681">
        <v>0.1818181818181818</v>
      </c>
      <c r="R495" s="665">
        <v>2</v>
      </c>
      <c r="S495" s="681">
        <v>0.18181818181818182</v>
      </c>
      <c r="T495" s="748">
        <v>0.5</v>
      </c>
      <c r="U495" s="704">
        <v>0.2</v>
      </c>
    </row>
    <row r="496" spans="1:21" ht="14.4" customHeight="1" x14ac:dyDescent="0.3">
      <c r="A496" s="664">
        <v>5</v>
      </c>
      <c r="B496" s="665" t="s">
        <v>2566</v>
      </c>
      <c r="C496" s="665" t="s">
        <v>2927</v>
      </c>
      <c r="D496" s="746" t="s">
        <v>4079</v>
      </c>
      <c r="E496" s="747" t="s">
        <v>2953</v>
      </c>
      <c r="F496" s="665" t="s">
        <v>2921</v>
      </c>
      <c r="G496" s="665" t="s">
        <v>3462</v>
      </c>
      <c r="H496" s="665" t="s">
        <v>529</v>
      </c>
      <c r="I496" s="665" t="s">
        <v>3466</v>
      </c>
      <c r="J496" s="665" t="s">
        <v>3464</v>
      </c>
      <c r="K496" s="665" t="s">
        <v>3467</v>
      </c>
      <c r="L496" s="666">
        <v>1295.6400000000001</v>
      </c>
      <c r="M496" s="666">
        <v>1295.6400000000001</v>
      </c>
      <c r="N496" s="665">
        <v>1</v>
      </c>
      <c r="O496" s="748">
        <v>1</v>
      </c>
      <c r="P496" s="666">
        <v>1295.6400000000001</v>
      </c>
      <c r="Q496" s="681">
        <v>1</v>
      </c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5</v>
      </c>
      <c r="B497" s="665" t="s">
        <v>2566</v>
      </c>
      <c r="C497" s="665" t="s">
        <v>2927</v>
      </c>
      <c r="D497" s="746" t="s">
        <v>4079</v>
      </c>
      <c r="E497" s="747" t="s">
        <v>2953</v>
      </c>
      <c r="F497" s="665" t="s">
        <v>2921</v>
      </c>
      <c r="G497" s="665" t="s">
        <v>2958</v>
      </c>
      <c r="H497" s="665" t="s">
        <v>1433</v>
      </c>
      <c r="I497" s="665" t="s">
        <v>1716</v>
      </c>
      <c r="J497" s="665" t="s">
        <v>2425</v>
      </c>
      <c r="K497" s="665" t="s">
        <v>2756</v>
      </c>
      <c r="L497" s="666">
        <v>154.36000000000001</v>
      </c>
      <c r="M497" s="666">
        <v>1389.2400000000002</v>
      </c>
      <c r="N497" s="665">
        <v>9</v>
      </c>
      <c r="O497" s="748">
        <v>8.5</v>
      </c>
      <c r="P497" s="666">
        <v>771.80000000000007</v>
      </c>
      <c r="Q497" s="681">
        <v>0.55555555555555547</v>
      </c>
      <c r="R497" s="665">
        <v>5</v>
      </c>
      <c r="S497" s="681">
        <v>0.55555555555555558</v>
      </c>
      <c r="T497" s="748">
        <v>4.5</v>
      </c>
      <c r="U497" s="704">
        <v>0.52941176470588236</v>
      </c>
    </row>
    <row r="498" spans="1:21" ht="14.4" customHeight="1" x14ac:dyDescent="0.3">
      <c r="A498" s="664">
        <v>5</v>
      </c>
      <c r="B498" s="665" t="s">
        <v>2566</v>
      </c>
      <c r="C498" s="665" t="s">
        <v>2927</v>
      </c>
      <c r="D498" s="746" t="s">
        <v>4079</v>
      </c>
      <c r="E498" s="747" t="s">
        <v>2953</v>
      </c>
      <c r="F498" s="665" t="s">
        <v>2921</v>
      </c>
      <c r="G498" s="665" t="s">
        <v>2958</v>
      </c>
      <c r="H498" s="665" t="s">
        <v>529</v>
      </c>
      <c r="I498" s="665" t="s">
        <v>3468</v>
      </c>
      <c r="J498" s="665" t="s">
        <v>3469</v>
      </c>
      <c r="K498" s="665" t="s">
        <v>3470</v>
      </c>
      <c r="L498" s="666">
        <v>75.73</v>
      </c>
      <c r="M498" s="666">
        <v>151.46</v>
      </c>
      <c r="N498" s="665">
        <v>2</v>
      </c>
      <c r="O498" s="748">
        <v>0.5</v>
      </c>
      <c r="P498" s="666">
        <v>151.46</v>
      </c>
      <c r="Q498" s="681">
        <v>1</v>
      </c>
      <c r="R498" s="665">
        <v>2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5</v>
      </c>
      <c r="B499" s="665" t="s">
        <v>2566</v>
      </c>
      <c r="C499" s="665" t="s">
        <v>2927</v>
      </c>
      <c r="D499" s="746" t="s">
        <v>4079</v>
      </c>
      <c r="E499" s="747" t="s">
        <v>2953</v>
      </c>
      <c r="F499" s="665" t="s">
        <v>2921</v>
      </c>
      <c r="G499" s="665" t="s">
        <v>2958</v>
      </c>
      <c r="H499" s="665" t="s">
        <v>1433</v>
      </c>
      <c r="I499" s="665" t="s">
        <v>2424</v>
      </c>
      <c r="J499" s="665" t="s">
        <v>2425</v>
      </c>
      <c r="K499" s="665" t="s">
        <v>2880</v>
      </c>
      <c r="L499" s="666">
        <v>225.06</v>
      </c>
      <c r="M499" s="666">
        <v>450.12</v>
      </c>
      <c r="N499" s="665">
        <v>2</v>
      </c>
      <c r="O499" s="748">
        <v>2</v>
      </c>
      <c r="P499" s="666">
        <v>450.12</v>
      </c>
      <c r="Q499" s="681">
        <v>1</v>
      </c>
      <c r="R499" s="665">
        <v>2</v>
      </c>
      <c r="S499" s="681">
        <v>1</v>
      </c>
      <c r="T499" s="748">
        <v>2</v>
      </c>
      <c r="U499" s="704">
        <v>1</v>
      </c>
    </row>
    <row r="500" spans="1:21" ht="14.4" customHeight="1" x14ac:dyDescent="0.3">
      <c r="A500" s="664">
        <v>5</v>
      </c>
      <c r="B500" s="665" t="s">
        <v>2566</v>
      </c>
      <c r="C500" s="665" t="s">
        <v>2927</v>
      </c>
      <c r="D500" s="746" t="s">
        <v>4079</v>
      </c>
      <c r="E500" s="747" t="s">
        <v>2953</v>
      </c>
      <c r="F500" s="665" t="s">
        <v>2921</v>
      </c>
      <c r="G500" s="665" t="s">
        <v>2958</v>
      </c>
      <c r="H500" s="665" t="s">
        <v>529</v>
      </c>
      <c r="I500" s="665" t="s">
        <v>3406</v>
      </c>
      <c r="J500" s="665" t="s">
        <v>3139</v>
      </c>
      <c r="K500" s="665" t="s">
        <v>2756</v>
      </c>
      <c r="L500" s="666">
        <v>0</v>
      </c>
      <c r="M500" s="666">
        <v>0</v>
      </c>
      <c r="N500" s="665">
        <v>1</v>
      </c>
      <c r="O500" s="748">
        <v>1</v>
      </c>
      <c r="P500" s="666">
        <v>0</v>
      </c>
      <c r="Q500" s="681"/>
      <c r="R500" s="665">
        <v>1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5</v>
      </c>
      <c r="B501" s="665" t="s">
        <v>2566</v>
      </c>
      <c r="C501" s="665" t="s">
        <v>2927</v>
      </c>
      <c r="D501" s="746" t="s">
        <v>4079</v>
      </c>
      <c r="E501" s="747" t="s">
        <v>2953</v>
      </c>
      <c r="F501" s="665" t="s">
        <v>2921</v>
      </c>
      <c r="G501" s="665" t="s">
        <v>2962</v>
      </c>
      <c r="H501" s="665" t="s">
        <v>1433</v>
      </c>
      <c r="I501" s="665" t="s">
        <v>3471</v>
      </c>
      <c r="J501" s="665" t="s">
        <v>3472</v>
      </c>
      <c r="K501" s="665" t="s">
        <v>3473</v>
      </c>
      <c r="L501" s="666">
        <v>176.59</v>
      </c>
      <c r="M501" s="666">
        <v>176.59</v>
      </c>
      <c r="N501" s="665">
        <v>1</v>
      </c>
      <c r="O501" s="748">
        <v>0.5</v>
      </c>
      <c r="P501" s="666">
        <v>176.59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5</v>
      </c>
      <c r="B502" s="665" t="s">
        <v>2566</v>
      </c>
      <c r="C502" s="665" t="s">
        <v>2927</v>
      </c>
      <c r="D502" s="746" t="s">
        <v>4079</v>
      </c>
      <c r="E502" s="747" t="s">
        <v>2953</v>
      </c>
      <c r="F502" s="665" t="s">
        <v>2921</v>
      </c>
      <c r="G502" s="665" t="s">
        <v>2962</v>
      </c>
      <c r="H502" s="665" t="s">
        <v>1433</v>
      </c>
      <c r="I502" s="665" t="s">
        <v>3474</v>
      </c>
      <c r="J502" s="665" t="s">
        <v>2869</v>
      </c>
      <c r="K502" s="665" t="s">
        <v>3475</v>
      </c>
      <c r="L502" s="666">
        <v>374.74</v>
      </c>
      <c r="M502" s="666">
        <v>374.74</v>
      </c>
      <c r="N502" s="665">
        <v>1</v>
      </c>
      <c r="O502" s="748">
        <v>1</v>
      </c>
      <c r="P502" s="666">
        <v>374.74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5</v>
      </c>
      <c r="B503" s="665" t="s">
        <v>2566</v>
      </c>
      <c r="C503" s="665" t="s">
        <v>2927</v>
      </c>
      <c r="D503" s="746" t="s">
        <v>4079</v>
      </c>
      <c r="E503" s="747" t="s">
        <v>2953</v>
      </c>
      <c r="F503" s="665" t="s">
        <v>2921</v>
      </c>
      <c r="G503" s="665" t="s">
        <v>3294</v>
      </c>
      <c r="H503" s="665" t="s">
        <v>1433</v>
      </c>
      <c r="I503" s="665" t="s">
        <v>1731</v>
      </c>
      <c r="J503" s="665" t="s">
        <v>2774</v>
      </c>
      <c r="K503" s="665" t="s">
        <v>2775</v>
      </c>
      <c r="L503" s="666">
        <v>70.540000000000006</v>
      </c>
      <c r="M503" s="666">
        <v>282.16000000000003</v>
      </c>
      <c r="N503" s="665">
        <v>4</v>
      </c>
      <c r="O503" s="748">
        <v>2.5</v>
      </c>
      <c r="P503" s="666">
        <v>282.16000000000003</v>
      </c>
      <c r="Q503" s="681">
        <v>1</v>
      </c>
      <c r="R503" s="665">
        <v>4</v>
      </c>
      <c r="S503" s="681">
        <v>1</v>
      </c>
      <c r="T503" s="748">
        <v>2.5</v>
      </c>
      <c r="U503" s="704">
        <v>1</v>
      </c>
    </row>
    <row r="504" spans="1:21" ht="14.4" customHeight="1" x14ac:dyDescent="0.3">
      <c r="A504" s="664">
        <v>5</v>
      </c>
      <c r="B504" s="665" t="s">
        <v>2566</v>
      </c>
      <c r="C504" s="665" t="s">
        <v>2927</v>
      </c>
      <c r="D504" s="746" t="s">
        <v>4079</v>
      </c>
      <c r="E504" s="747" t="s">
        <v>2953</v>
      </c>
      <c r="F504" s="665" t="s">
        <v>2921</v>
      </c>
      <c r="G504" s="665" t="s">
        <v>3294</v>
      </c>
      <c r="H504" s="665" t="s">
        <v>1433</v>
      </c>
      <c r="I504" s="665" t="s">
        <v>2499</v>
      </c>
      <c r="J504" s="665" t="s">
        <v>2774</v>
      </c>
      <c r="K504" s="665" t="s">
        <v>2883</v>
      </c>
      <c r="L504" s="666">
        <v>70.540000000000006</v>
      </c>
      <c r="M504" s="666">
        <v>141.08000000000001</v>
      </c>
      <c r="N504" s="665">
        <v>2</v>
      </c>
      <c r="O504" s="748">
        <v>0.5</v>
      </c>
      <c r="P504" s="666">
        <v>141.08000000000001</v>
      </c>
      <c r="Q504" s="681">
        <v>1</v>
      </c>
      <c r="R504" s="665">
        <v>2</v>
      </c>
      <c r="S504" s="681">
        <v>1</v>
      </c>
      <c r="T504" s="748">
        <v>0.5</v>
      </c>
      <c r="U504" s="704">
        <v>1</v>
      </c>
    </row>
    <row r="505" spans="1:21" ht="14.4" customHeight="1" x14ac:dyDescent="0.3">
      <c r="A505" s="664">
        <v>5</v>
      </c>
      <c r="B505" s="665" t="s">
        <v>2566</v>
      </c>
      <c r="C505" s="665" t="s">
        <v>2927</v>
      </c>
      <c r="D505" s="746" t="s">
        <v>4079</v>
      </c>
      <c r="E505" s="747" t="s">
        <v>2953</v>
      </c>
      <c r="F505" s="665" t="s">
        <v>2921</v>
      </c>
      <c r="G505" s="665" t="s">
        <v>3476</v>
      </c>
      <c r="H505" s="665" t="s">
        <v>529</v>
      </c>
      <c r="I505" s="665" t="s">
        <v>3477</v>
      </c>
      <c r="J505" s="665" t="s">
        <v>3478</v>
      </c>
      <c r="K505" s="665" t="s">
        <v>3479</v>
      </c>
      <c r="L505" s="666">
        <v>86.02</v>
      </c>
      <c r="M505" s="666">
        <v>86.02</v>
      </c>
      <c r="N505" s="665">
        <v>1</v>
      </c>
      <c r="O505" s="748">
        <v>0.5</v>
      </c>
      <c r="P505" s="666">
        <v>86.02</v>
      </c>
      <c r="Q505" s="681">
        <v>1</v>
      </c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5</v>
      </c>
      <c r="B506" s="665" t="s">
        <v>2566</v>
      </c>
      <c r="C506" s="665" t="s">
        <v>2927</v>
      </c>
      <c r="D506" s="746" t="s">
        <v>4079</v>
      </c>
      <c r="E506" s="747" t="s">
        <v>2953</v>
      </c>
      <c r="F506" s="665" t="s">
        <v>2921</v>
      </c>
      <c r="G506" s="665" t="s">
        <v>3480</v>
      </c>
      <c r="H506" s="665" t="s">
        <v>529</v>
      </c>
      <c r="I506" s="665" t="s">
        <v>3481</v>
      </c>
      <c r="J506" s="665" t="s">
        <v>3482</v>
      </c>
      <c r="K506" s="665" t="s">
        <v>3483</v>
      </c>
      <c r="L506" s="666">
        <v>115.26</v>
      </c>
      <c r="M506" s="666">
        <v>691.56000000000006</v>
      </c>
      <c r="N506" s="665">
        <v>6</v>
      </c>
      <c r="O506" s="748">
        <v>3</v>
      </c>
      <c r="P506" s="666">
        <v>461.04</v>
      </c>
      <c r="Q506" s="681">
        <v>0.66666666666666663</v>
      </c>
      <c r="R506" s="665">
        <v>4</v>
      </c>
      <c r="S506" s="681">
        <v>0.66666666666666663</v>
      </c>
      <c r="T506" s="748">
        <v>2</v>
      </c>
      <c r="U506" s="704">
        <v>0.66666666666666663</v>
      </c>
    </row>
    <row r="507" spans="1:21" ht="14.4" customHeight="1" x14ac:dyDescent="0.3">
      <c r="A507" s="664">
        <v>5</v>
      </c>
      <c r="B507" s="665" t="s">
        <v>2566</v>
      </c>
      <c r="C507" s="665" t="s">
        <v>2927</v>
      </c>
      <c r="D507" s="746" t="s">
        <v>4079</v>
      </c>
      <c r="E507" s="747" t="s">
        <v>2953</v>
      </c>
      <c r="F507" s="665" t="s">
        <v>2921</v>
      </c>
      <c r="G507" s="665" t="s">
        <v>3062</v>
      </c>
      <c r="H507" s="665" t="s">
        <v>1433</v>
      </c>
      <c r="I507" s="665" t="s">
        <v>3484</v>
      </c>
      <c r="J507" s="665" t="s">
        <v>1464</v>
      </c>
      <c r="K507" s="665" t="s">
        <v>2858</v>
      </c>
      <c r="L507" s="666">
        <v>105.32</v>
      </c>
      <c r="M507" s="666">
        <v>210.64</v>
      </c>
      <c r="N507" s="665">
        <v>2</v>
      </c>
      <c r="O507" s="748">
        <v>1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5</v>
      </c>
      <c r="B508" s="665" t="s">
        <v>2566</v>
      </c>
      <c r="C508" s="665" t="s">
        <v>2927</v>
      </c>
      <c r="D508" s="746" t="s">
        <v>4079</v>
      </c>
      <c r="E508" s="747" t="s">
        <v>2953</v>
      </c>
      <c r="F508" s="665" t="s">
        <v>2921</v>
      </c>
      <c r="G508" s="665" t="s">
        <v>2965</v>
      </c>
      <c r="H508" s="665" t="s">
        <v>529</v>
      </c>
      <c r="I508" s="665" t="s">
        <v>853</v>
      </c>
      <c r="J508" s="665" t="s">
        <v>854</v>
      </c>
      <c r="K508" s="665" t="s">
        <v>2846</v>
      </c>
      <c r="L508" s="666">
        <v>0</v>
      </c>
      <c r="M508" s="666">
        <v>0</v>
      </c>
      <c r="N508" s="665">
        <v>2</v>
      </c>
      <c r="O508" s="748">
        <v>0.5</v>
      </c>
      <c r="P508" s="666">
        <v>0</v>
      </c>
      <c r="Q508" s="681"/>
      <c r="R508" s="665">
        <v>2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5</v>
      </c>
      <c r="B509" s="665" t="s">
        <v>2566</v>
      </c>
      <c r="C509" s="665" t="s">
        <v>2927</v>
      </c>
      <c r="D509" s="746" t="s">
        <v>4079</v>
      </c>
      <c r="E509" s="747" t="s">
        <v>2953</v>
      </c>
      <c r="F509" s="665" t="s">
        <v>2921</v>
      </c>
      <c r="G509" s="665" t="s">
        <v>3485</v>
      </c>
      <c r="H509" s="665" t="s">
        <v>529</v>
      </c>
      <c r="I509" s="665" t="s">
        <v>3486</v>
      </c>
      <c r="J509" s="665" t="s">
        <v>3487</v>
      </c>
      <c r="K509" s="665" t="s">
        <v>3488</v>
      </c>
      <c r="L509" s="666">
        <v>77.37</v>
      </c>
      <c r="M509" s="666">
        <v>309.48</v>
      </c>
      <c r="N509" s="665">
        <v>4</v>
      </c>
      <c r="O509" s="748">
        <v>2</v>
      </c>
      <c r="P509" s="666">
        <v>154.74</v>
      </c>
      <c r="Q509" s="681">
        <v>0.5</v>
      </c>
      <c r="R509" s="665">
        <v>2</v>
      </c>
      <c r="S509" s="681">
        <v>0.5</v>
      </c>
      <c r="T509" s="748">
        <v>1</v>
      </c>
      <c r="U509" s="704">
        <v>0.5</v>
      </c>
    </row>
    <row r="510" spans="1:21" ht="14.4" customHeight="1" x14ac:dyDescent="0.3">
      <c r="A510" s="664">
        <v>5</v>
      </c>
      <c r="B510" s="665" t="s">
        <v>2566</v>
      </c>
      <c r="C510" s="665" t="s">
        <v>2927</v>
      </c>
      <c r="D510" s="746" t="s">
        <v>4079</v>
      </c>
      <c r="E510" s="747" t="s">
        <v>2953</v>
      </c>
      <c r="F510" s="665" t="s">
        <v>2921</v>
      </c>
      <c r="G510" s="665" t="s">
        <v>2969</v>
      </c>
      <c r="H510" s="665" t="s">
        <v>529</v>
      </c>
      <c r="I510" s="665" t="s">
        <v>1668</v>
      </c>
      <c r="J510" s="665" t="s">
        <v>2971</v>
      </c>
      <c r="K510" s="665" t="s">
        <v>2972</v>
      </c>
      <c r="L510" s="666">
        <v>85.27</v>
      </c>
      <c r="M510" s="666">
        <v>170.54</v>
      </c>
      <c r="N510" s="665">
        <v>2</v>
      </c>
      <c r="O510" s="748">
        <v>2</v>
      </c>
      <c r="P510" s="666">
        <v>170.54</v>
      </c>
      <c r="Q510" s="681">
        <v>1</v>
      </c>
      <c r="R510" s="665">
        <v>2</v>
      </c>
      <c r="S510" s="681">
        <v>1</v>
      </c>
      <c r="T510" s="748">
        <v>2</v>
      </c>
      <c r="U510" s="704">
        <v>1</v>
      </c>
    </row>
    <row r="511" spans="1:21" ht="14.4" customHeight="1" x14ac:dyDescent="0.3">
      <c r="A511" s="664">
        <v>5</v>
      </c>
      <c r="B511" s="665" t="s">
        <v>2566</v>
      </c>
      <c r="C511" s="665" t="s">
        <v>2927</v>
      </c>
      <c r="D511" s="746" t="s">
        <v>4079</v>
      </c>
      <c r="E511" s="747" t="s">
        <v>2953</v>
      </c>
      <c r="F511" s="665" t="s">
        <v>2921</v>
      </c>
      <c r="G511" s="665" t="s">
        <v>2969</v>
      </c>
      <c r="H511" s="665" t="s">
        <v>529</v>
      </c>
      <c r="I511" s="665" t="s">
        <v>1652</v>
      </c>
      <c r="J511" s="665" t="s">
        <v>2971</v>
      </c>
      <c r="K511" s="665" t="s">
        <v>2770</v>
      </c>
      <c r="L511" s="666">
        <v>170.52</v>
      </c>
      <c r="M511" s="666">
        <v>341.04</v>
      </c>
      <c r="N511" s="665">
        <v>2</v>
      </c>
      <c r="O511" s="748">
        <v>2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5</v>
      </c>
      <c r="B512" s="665" t="s">
        <v>2566</v>
      </c>
      <c r="C512" s="665" t="s">
        <v>2927</v>
      </c>
      <c r="D512" s="746" t="s">
        <v>4079</v>
      </c>
      <c r="E512" s="747" t="s">
        <v>2953</v>
      </c>
      <c r="F512" s="665" t="s">
        <v>2921</v>
      </c>
      <c r="G512" s="665" t="s">
        <v>3489</v>
      </c>
      <c r="H512" s="665" t="s">
        <v>529</v>
      </c>
      <c r="I512" s="665" t="s">
        <v>3490</v>
      </c>
      <c r="J512" s="665" t="s">
        <v>3491</v>
      </c>
      <c r="K512" s="665" t="s">
        <v>3492</v>
      </c>
      <c r="L512" s="666">
        <v>58.86</v>
      </c>
      <c r="M512" s="666">
        <v>58.86</v>
      </c>
      <c r="N512" s="665">
        <v>1</v>
      </c>
      <c r="O512" s="748">
        <v>1</v>
      </c>
      <c r="P512" s="666">
        <v>58.86</v>
      </c>
      <c r="Q512" s="681">
        <v>1</v>
      </c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5</v>
      </c>
      <c r="B513" s="665" t="s">
        <v>2566</v>
      </c>
      <c r="C513" s="665" t="s">
        <v>2927</v>
      </c>
      <c r="D513" s="746" t="s">
        <v>4079</v>
      </c>
      <c r="E513" s="747" t="s">
        <v>2953</v>
      </c>
      <c r="F513" s="665" t="s">
        <v>2921</v>
      </c>
      <c r="G513" s="665" t="s">
        <v>3090</v>
      </c>
      <c r="H513" s="665" t="s">
        <v>529</v>
      </c>
      <c r="I513" s="665" t="s">
        <v>3091</v>
      </c>
      <c r="J513" s="665" t="s">
        <v>3092</v>
      </c>
      <c r="K513" s="665" t="s">
        <v>3093</v>
      </c>
      <c r="L513" s="666">
        <v>78.33</v>
      </c>
      <c r="M513" s="666">
        <v>1723.2599999999995</v>
      </c>
      <c r="N513" s="665">
        <v>22</v>
      </c>
      <c r="O513" s="748">
        <v>13.5</v>
      </c>
      <c r="P513" s="666">
        <v>1644.9299999999996</v>
      </c>
      <c r="Q513" s="681">
        <v>0.95454545454545459</v>
      </c>
      <c r="R513" s="665">
        <v>21</v>
      </c>
      <c r="S513" s="681">
        <v>0.95454545454545459</v>
      </c>
      <c r="T513" s="748">
        <v>12.5</v>
      </c>
      <c r="U513" s="704">
        <v>0.92592592592592593</v>
      </c>
    </row>
    <row r="514" spans="1:21" ht="14.4" customHeight="1" x14ac:dyDescent="0.3">
      <c r="A514" s="664">
        <v>5</v>
      </c>
      <c r="B514" s="665" t="s">
        <v>2566</v>
      </c>
      <c r="C514" s="665" t="s">
        <v>2927</v>
      </c>
      <c r="D514" s="746" t="s">
        <v>4079</v>
      </c>
      <c r="E514" s="747" t="s">
        <v>2953</v>
      </c>
      <c r="F514" s="665" t="s">
        <v>2921</v>
      </c>
      <c r="G514" s="665" t="s">
        <v>3367</v>
      </c>
      <c r="H514" s="665" t="s">
        <v>529</v>
      </c>
      <c r="I514" s="665" t="s">
        <v>3493</v>
      </c>
      <c r="J514" s="665" t="s">
        <v>3369</v>
      </c>
      <c r="K514" s="665" t="s">
        <v>3494</v>
      </c>
      <c r="L514" s="666">
        <v>207.45</v>
      </c>
      <c r="M514" s="666">
        <v>207.45</v>
      </c>
      <c r="N514" s="665">
        <v>1</v>
      </c>
      <c r="O514" s="748">
        <v>0.5</v>
      </c>
      <c r="P514" s="666">
        <v>207.45</v>
      </c>
      <c r="Q514" s="681">
        <v>1</v>
      </c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5</v>
      </c>
      <c r="B515" s="665" t="s">
        <v>2566</v>
      </c>
      <c r="C515" s="665" t="s">
        <v>2927</v>
      </c>
      <c r="D515" s="746" t="s">
        <v>4079</v>
      </c>
      <c r="E515" s="747" t="s">
        <v>2953</v>
      </c>
      <c r="F515" s="665" t="s">
        <v>2921</v>
      </c>
      <c r="G515" s="665" t="s">
        <v>3495</v>
      </c>
      <c r="H515" s="665" t="s">
        <v>529</v>
      </c>
      <c r="I515" s="665" t="s">
        <v>1968</v>
      </c>
      <c r="J515" s="665" t="s">
        <v>1969</v>
      </c>
      <c r="K515" s="665" t="s">
        <v>3496</v>
      </c>
      <c r="L515" s="666">
        <v>42.05</v>
      </c>
      <c r="M515" s="666">
        <v>42.05</v>
      </c>
      <c r="N515" s="665">
        <v>1</v>
      </c>
      <c r="O515" s="748">
        <v>1</v>
      </c>
      <c r="P515" s="666">
        <v>42.05</v>
      </c>
      <c r="Q515" s="681">
        <v>1</v>
      </c>
      <c r="R515" s="665">
        <v>1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5</v>
      </c>
      <c r="B516" s="665" t="s">
        <v>2566</v>
      </c>
      <c r="C516" s="665" t="s">
        <v>2927</v>
      </c>
      <c r="D516" s="746" t="s">
        <v>4079</v>
      </c>
      <c r="E516" s="747" t="s">
        <v>2953</v>
      </c>
      <c r="F516" s="665" t="s">
        <v>2921</v>
      </c>
      <c r="G516" s="665" t="s">
        <v>3495</v>
      </c>
      <c r="H516" s="665" t="s">
        <v>529</v>
      </c>
      <c r="I516" s="665" t="s">
        <v>3497</v>
      </c>
      <c r="J516" s="665" t="s">
        <v>1969</v>
      </c>
      <c r="K516" s="665" t="s">
        <v>3498</v>
      </c>
      <c r="L516" s="666">
        <v>42.05</v>
      </c>
      <c r="M516" s="666">
        <v>42.05</v>
      </c>
      <c r="N516" s="665">
        <v>1</v>
      </c>
      <c r="O516" s="748">
        <v>1</v>
      </c>
      <c r="P516" s="666">
        <v>42.05</v>
      </c>
      <c r="Q516" s="681">
        <v>1</v>
      </c>
      <c r="R516" s="665">
        <v>1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5</v>
      </c>
      <c r="B517" s="665" t="s">
        <v>2566</v>
      </c>
      <c r="C517" s="665" t="s">
        <v>2927</v>
      </c>
      <c r="D517" s="746" t="s">
        <v>4079</v>
      </c>
      <c r="E517" s="747" t="s">
        <v>2953</v>
      </c>
      <c r="F517" s="665" t="s">
        <v>2921</v>
      </c>
      <c r="G517" s="665" t="s">
        <v>3264</v>
      </c>
      <c r="H517" s="665" t="s">
        <v>529</v>
      </c>
      <c r="I517" s="665" t="s">
        <v>3499</v>
      </c>
      <c r="J517" s="665" t="s">
        <v>3500</v>
      </c>
      <c r="K517" s="665" t="s">
        <v>3501</v>
      </c>
      <c r="L517" s="666">
        <v>73.069999999999993</v>
      </c>
      <c r="M517" s="666">
        <v>73.069999999999993</v>
      </c>
      <c r="N517" s="665">
        <v>1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5</v>
      </c>
      <c r="B518" s="665" t="s">
        <v>2566</v>
      </c>
      <c r="C518" s="665" t="s">
        <v>2927</v>
      </c>
      <c r="D518" s="746" t="s">
        <v>4079</v>
      </c>
      <c r="E518" s="747" t="s">
        <v>2953</v>
      </c>
      <c r="F518" s="665" t="s">
        <v>2921</v>
      </c>
      <c r="G518" s="665" t="s">
        <v>3264</v>
      </c>
      <c r="H518" s="665" t="s">
        <v>529</v>
      </c>
      <c r="I518" s="665" t="s">
        <v>3502</v>
      </c>
      <c r="J518" s="665" t="s">
        <v>3372</v>
      </c>
      <c r="K518" s="665" t="s">
        <v>3182</v>
      </c>
      <c r="L518" s="666">
        <v>0</v>
      </c>
      <c r="M518" s="666">
        <v>0</v>
      </c>
      <c r="N518" s="665">
        <v>1</v>
      </c>
      <c r="O518" s="748">
        <v>0.5</v>
      </c>
      <c r="P518" s="666">
        <v>0</v>
      </c>
      <c r="Q518" s="681"/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5</v>
      </c>
      <c r="B519" s="665" t="s">
        <v>2566</v>
      </c>
      <c r="C519" s="665" t="s">
        <v>2927</v>
      </c>
      <c r="D519" s="746" t="s">
        <v>4079</v>
      </c>
      <c r="E519" s="747" t="s">
        <v>2953</v>
      </c>
      <c r="F519" s="665" t="s">
        <v>2921</v>
      </c>
      <c r="G519" s="665" t="s">
        <v>3503</v>
      </c>
      <c r="H519" s="665" t="s">
        <v>529</v>
      </c>
      <c r="I519" s="665" t="s">
        <v>3504</v>
      </c>
      <c r="J519" s="665" t="s">
        <v>3505</v>
      </c>
      <c r="K519" s="665" t="s">
        <v>3506</v>
      </c>
      <c r="L519" s="666">
        <v>0</v>
      </c>
      <c r="M519" s="666">
        <v>0</v>
      </c>
      <c r="N519" s="665">
        <v>2</v>
      </c>
      <c r="O519" s="748">
        <v>0.5</v>
      </c>
      <c r="P519" s="666">
        <v>0</v>
      </c>
      <c r="Q519" s="681"/>
      <c r="R519" s="665">
        <v>2</v>
      </c>
      <c r="S519" s="681">
        <v>1</v>
      </c>
      <c r="T519" s="748">
        <v>0.5</v>
      </c>
      <c r="U519" s="704">
        <v>1</v>
      </c>
    </row>
    <row r="520" spans="1:21" ht="14.4" customHeight="1" x14ac:dyDescent="0.3">
      <c r="A520" s="664">
        <v>5</v>
      </c>
      <c r="B520" s="665" t="s">
        <v>2566</v>
      </c>
      <c r="C520" s="665" t="s">
        <v>2927</v>
      </c>
      <c r="D520" s="746" t="s">
        <v>4079</v>
      </c>
      <c r="E520" s="747" t="s">
        <v>2953</v>
      </c>
      <c r="F520" s="665" t="s">
        <v>2921</v>
      </c>
      <c r="G520" s="665" t="s">
        <v>2973</v>
      </c>
      <c r="H520" s="665" t="s">
        <v>529</v>
      </c>
      <c r="I520" s="665" t="s">
        <v>695</v>
      </c>
      <c r="J520" s="665" t="s">
        <v>696</v>
      </c>
      <c r="K520" s="665" t="s">
        <v>2974</v>
      </c>
      <c r="L520" s="666">
        <v>91.11</v>
      </c>
      <c r="M520" s="666">
        <v>2004.42</v>
      </c>
      <c r="N520" s="665">
        <v>22</v>
      </c>
      <c r="O520" s="748">
        <v>14.5</v>
      </c>
      <c r="P520" s="666">
        <v>1093.32</v>
      </c>
      <c r="Q520" s="681">
        <v>0.54545454545454541</v>
      </c>
      <c r="R520" s="665">
        <v>12</v>
      </c>
      <c r="S520" s="681">
        <v>0.54545454545454541</v>
      </c>
      <c r="T520" s="748">
        <v>6</v>
      </c>
      <c r="U520" s="704">
        <v>0.41379310344827586</v>
      </c>
    </row>
    <row r="521" spans="1:21" ht="14.4" customHeight="1" x14ac:dyDescent="0.3">
      <c r="A521" s="664">
        <v>5</v>
      </c>
      <c r="B521" s="665" t="s">
        <v>2566</v>
      </c>
      <c r="C521" s="665" t="s">
        <v>2927</v>
      </c>
      <c r="D521" s="746" t="s">
        <v>4079</v>
      </c>
      <c r="E521" s="747" t="s">
        <v>2953</v>
      </c>
      <c r="F521" s="665" t="s">
        <v>2921</v>
      </c>
      <c r="G521" s="665" t="s">
        <v>2973</v>
      </c>
      <c r="H521" s="665" t="s">
        <v>529</v>
      </c>
      <c r="I521" s="665" t="s">
        <v>914</v>
      </c>
      <c r="J521" s="665" t="s">
        <v>696</v>
      </c>
      <c r="K521" s="665" t="s">
        <v>3050</v>
      </c>
      <c r="L521" s="666">
        <v>45.56</v>
      </c>
      <c r="M521" s="666">
        <v>136.68</v>
      </c>
      <c r="N521" s="665">
        <v>3</v>
      </c>
      <c r="O521" s="748">
        <v>3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5</v>
      </c>
      <c r="B522" s="665" t="s">
        <v>2566</v>
      </c>
      <c r="C522" s="665" t="s">
        <v>2927</v>
      </c>
      <c r="D522" s="746" t="s">
        <v>4079</v>
      </c>
      <c r="E522" s="747" t="s">
        <v>2953</v>
      </c>
      <c r="F522" s="665" t="s">
        <v>2921</v>
      </c>
      <c r="G522" s="665" t="s">
        <v>2973</v>
      </c>
      <c r="H522" s="665" t="s">
        <v>529</v>
      </c>
      <c r="I522" s="665" t="s">
        <v>3145</v>
      </c>
      <c r="J522" s="665" t="s">
        <v>696</v>
      </c>
      <c r="K522" s="665" t="s">
        <v>2976</v>
      </c>
      <c r="L522" s="666">
        <v>0</v>
      </c>
      <c r="M522" s="666">
        <v>0</v>
      </c>
      <c r="N522" s="665">
        <v>3</v>
      </c>
      <c r="O522" s="748">
        <v>3</v>
      </c>
      <c r="P522" s="666">
        <v>0</v>
      </c>
      <c r="Q522" s="681"/>
      <c r="R522" s="665">
        <v>2</v>
      </c>
      <c r="S522" s="681">
        <v>0.66666666666666663</v>
      </c>
      <c r="T522" s="748">
        <v>2</v>
      </c>
      <c r="U522" s="704">
        <v>0.66666666666666663</v>
      </c>
    </row>
    <row r="523" spans="1:21" ht="14.4" customHeight="1" x14ac:dyDescent="0.3">
      <c r="A523" s="664">
        <v>5</v>
      </c>
      <c r="B523" s="665" t="s">
        <v>2566</v>
      </c>
      <c r="C523" s="665" t="s">
        <v>2927</v>
      </c>
      <c r="D523" s="746" t="s">
        <v>4079</v>
      </c>
      <c r="E523" s="747" t="s">
        <v>2953</v>
      </c>
      <c r="F523" s="665" t="s">
        <v>2921</v>
      </c>
      <c r="G523" s="665" t="s">
        <v>3507</v>
      </c>
      <c r="H523" s="665" t="s">
        <v>529</v>
      </c>
      <c r="I523" s="665" t="s">
        <v>3508</v>
      </c>
      <c r="J523" s="665" t="s">
        <v>3509</v>
      </c>
      <c r="K523" s="665" t="s">
        <v>2711</v>
      </c>
      <c r="L523" s="666">
        <v>0</v>
      </c>
      <c r="M523" s="666">
        <v>0</v>
      </c>
      <c r="N523" s="665">
        <v>2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5</v>
      </c>
      <c r="B524" s="665" t="s">
        <v>2566</v>
      </c>
      <c r="C524" s="665" t="s">
        <v>2927</v>
      </c>
      <c r="D524" s="746" t="s">
        <v>4079</v>
      </c>
      <c r="E524" s="747" t="s">
        <v>2953</v>
      </c>
      <c r="F524" s="665" t="s">
        <v>2921</v>
      </c>
      <c r="G524" s="665" t="s">
        <v>3510</v>
      </c>
      <c r="H524" s="665" t="s">
        <v>529</v>
      </c>
      <c r="I524" s="665" t="s">
        <v>3511</v>
      </c>
      <c r="J524" s="665" t="s">
        <v>3512</v>
      </c>
      <c r="K524" s="665" t="s">
        <v>3513</v>
      </c>
      <c r="L524" s="666">
        <v>46.75</v>
      </c>
      <c r="M524" s="666">
        <v>46.75</v>
      </c>
      <c r="N524" s="665">
        <v>1</v>
      </c>
      <c r="O524" s="748">
        <v>1</v>
      </c>
      <c r="P524" s="666">
        <v>46.75</v>
      </c>
      <c r="Q524" s="681">
        <v>1</v>
      </c>
      <c r="R524" s="665">
        <v>1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5</v>
      </c>
      <c r="B525" s="665" t="s">
        <v>2566</v>
      </c>
      <c r="C525" s="665" t="s">
        <v>2927</v>
      </c>
      <c r="D525" s="746" t="s">
        <v>4079</v>
      </c>
      <c r="E525" s="747" t="s">
        <v>2953</v>
      </c>
      <c r="F525" s="665" t="s">
        <v>2921</v>
      </c>
      <c r="G525" s="665" t="s">
        <v>3514</v>
      </c>
      <c r="H525" s="665" t="s">
        <v>529</v>
      </c>
      <c r="I525" s="665" t="s">
        <v>621</v>
      </c>
      <c r="J525" s="665" t="s">
        <v>622</v>
      </c>
      <c r="K525" s="665" t="s">
        <v>3515</v>
      </c>
      <c r="L525" s="666">
        <v>106.54</v>
      </c>
      <c r="M525" s="666">
        <v>106.54</v>
      </c>
      <c r="N525" s="665">
        <v>1</v>
      </c>
      <c r="O525" s="748">
        <v>0.5</v>
      </c>
      <c r="P525" s="666">
        <v>106.54</v>
      </c>
      <c r="Q525" s="681">
        <v>1</v>
      </c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5</v>
      </c>
      <c r="B526" s="665" t="s">
        <v>2566</v>
      </c>
      <c r="C526" s="665" t="s">
        <v>2927</v>
      </c>
      <c r="D526" s="746" t="s">
        <v>4079</v>
      </c>
      <c r="E526" s="747" t="s">
        <v>2953</v>
      </c>
      <c r="F526" s="665" t="s">
        <v>2921</v>
      </c>
      <c r="G526" s="665" t="s">
        <v>3376</v>
      </c>
      <c r="H526" s="665" t="s">
        <v>529</v>
      </c>
      <c r="I526" s="665" t="s">
        <v>826</v>
      </c>
      <c r="J526" s="665" t="s">
        <v>827</v>
      </c>
      <c r="K526" s="665" t="s">
        <v>3377</v>
      </c>
      <c r="L526" s="666">
        <v>107.27</v>
      </c>
      <c r="M526" s="666">
        <v>750.89</v>
      </c>
      <c r="N526" s="665">
        <v>7</v>
      </c>
      <c r="O526" s="748">
        <v>2.5</v>
      </c>
      <c r="P526" s="666">
        <v>750.89</v>
      </c>
      <c r="Q526" s="681">
        <v>1</v>
      </c>
      <c r="R526" s="665">
        <v>7</v>
      </c>
      <c r="S526" s="681">
        <v>1</v>
      </c>
      <c r="T526" s="748">
        <v>2.5</v>
      </c>
      <c r="U526" s="704">
        <v>1</v>
      </c>
    </row>
    <row r="527" spans="1:21" ht="14.4" customHeight="1" x14ac:dyDescent="0.3">
      <c r="A527" s="664">
        <v>5</v>
      </c>
      <c r="B527" s="665" t="s">
        <v>2566</v>
      </c>
      <c r="C527" s="665" t="s">
        <v>2927</v>
      </c>
      <c r="D527" s="746" t="s">
        <v>4079</v>
      </c>
      <c r="E527" s="747" t="s">
        <v>2953</v>
      </c>
      <c r="F527" s="665" t="s">
        <v>2921</v>
      </c>
      <c r="G527" s="665" t="s">
        <v>3516</v>
      </c>
      <c r="H527" s="665" t="s">
        <v>529</v>
      </c>
      <c r="I527" s="665" t="s">
        <v>3517</v>
      </c>
      <c r="J527" s="665" t="s">
        <v>3518</v>
      </c>
      <c r="K527" s="665" t="s">
        <v>3519</v>
      </c>
      <c r="L527" s="666">
        <v>0</v>
      </c>
      <c r="M527" s="666">
        <v>0</v>
      </c>
      <c r="N527" s="665">
        <v>1</v>
      </c>
      <c r="O527" s="748">
        <v>0.5</v>
      </c>
      <c r="P527" s="666">
        <v>0</v>
      </c>
      <c r="Q527" s="681"/>
      <c r="R527" s="665">
        <v>1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5</v>
      </c>
      <c r="B528" s="665" t="s">
        <v>2566</v>
      </c>
      <c r="C528" s="665" t="s">
        <v>2927</v>
      </c>
      <c r="D528" s="746" t="s">
        <v>4079</v>
      </c>
      <c r="E528" s="747" t="s">
        <v>2953</v>
      </c>
      <c r="F528" s="665" t="s">
        <v>2921</v>
      </c>
      <c r="G528" s="665" t="s">
        <v>3218</v>
      </c>
      <c r="H528" s="665" t="s">
        <v>529</v>
      </c>
      <c r="I528" s="665" t="s">
        <v>3219</v>
      </c>
      <c r="J528" s="665" t="s">
        <v>708</v>
      </c>
      <c r="K528" s="665" t="s">
        <v>3220</v>
      </c>
      <c r="L528" s="666">
        <v>0</v>
      </c>
      <c r="M528" s="666">
        <v>0</v>
      </c>
      <c r="N528" s="665">
        <v>1</v>
      </c>
      <c r="O528" s="748">
        <v>0.5</v>
      </c>
      <c r="P528" s="666">
        <v>0</v>
      </c>
      <c r="Q528" s="681"/>
      <c r="R528" s="665">
        <v>1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5</v>
      </c>
      <c r="B529" s="665" t="s">
        <v>2566</v>
      </c>
      <c r="C529" s="665" t="s">
        <v>2927</v>
      </c>
      <c r="D529" s="746" t="s">
        <v>4079</v>
      </c>
      <c r="E529" s="747" t="s">
        <v>2953</v>
      </c>
      <c r="F529" s="665" t="s">
        <v>2921</v>
      </c>
      <c r="G529" s="665" t="s">
        <v>3520</v>
      </c>
      <c r="H529" s="665" t="s">
        <v>529</v>
      </c>
      <c r="I529" s="665" t="s">
        <v>1168</v>
      </c>
      <c r="J529" s="665" t="s">
        <v>1169</v>
      </c>
      <c r="K529" s="665" t="s">
        <v>3521</v>
      </c>
      <c r="L529" s="666">
        <v>34.15</v>
      </c>
      <c r="M529" s="666">
        <v>34.15</v>
      </c>
      <c r="N529" s="665">
        <v>1</v>
      </c>
      <c r="O529" s="748">
        <v>0.5</v>
      </c>
      <c r="P529" s="666">
        <v>34.15</v>
      </c>
      <c r="Q529" s="681">
        <v>1</v>
      </c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5</v>
      </c>
      <c r="B530" s="665" t="s">
        <v>2566</v>
      </c>
      <c r="C530" s="665" t="s">
        <v>2927</v>
      </c>
      <c r="D530" s="746" t="s">
        <v>4079</v>
      </c>
      <c r="E530" s="747" t="s">
        <v>2953</v>
      </c>
      <c r="F530" s="665" t="s">
        <v>2921</v>
      </c>
      <c r="G530" s="665" t="s">
        <v>3150</v>
      </c>
      <c r="H530" s="665" t="s">
        <v>529</v>
      </c>
      <c r="I530" s="665" t="s">
        <v>1674</v>
      </c>
      <c r="J530" s="665" t="s">
        <v>1645</v>
      </c>
      <c r="K530" s="665" t="s">
        <v>3151</v>
      </c>
      <c r="L530" s="666">
        <v>64.36</v>
      </c>
      <c r="M530" s="666">
        <v>193.07999999999998</v>
      </c>
      <c r="N530" s="665">
        <v>3</v>
      </c>
      <c r="O530" s="748">
        <v>3</v>
      </c>
      <c r="P530" s="666">
        <v>64.36</v>
      </c>
      <c r="Q530" s="681">
        <v>0.33333333333333337</v>
      </c>
      <c r="R530" s="665">
        <v>1</v>
      </c>
      <c r="S530" s="681">
        <v>0.33333333333333331</v>
      </c>
      <c r="T530" s="748">
        <v>1</v>
      </c>
      <c r="U530" s="704">
        <v>0.33333333333333331</v>
      </c>
    </row>
    <row r="531" spans="1:21" ht="14.4" customHeight="1" x14ac:dyDescent="0.3">
      <c r="A531" s="664">
        <v>5</v>
      </c>
      <c r="B531" s="665" t="s">
        <v>2566</v>
      </c>
      <c r="C531" s="665" t="s">
        <v>2927</v>
      </c>
      <c r="D531" s="746" t="s">
        <v>4079</v>
      </c>
      <c r="E531" s="747" t="s">
        <v>2953</v>
      </c>
      <c r="F531" s="665" t="s">
        <v>2921</v>
      </c>
      <c r="G531" s="665" t="s">
        <v>3150</v>
      </c>
      <c r="H531" s="665" t="s">
        <v>529</v>
      </c>
      <c r="I531" s="665" t="s">
        <v>1674</v>
      </c>
      <c r="J531" s="665" t="s">
        <v>1645</v>
      </c>
      <c r="K531" s="665" t="s">
        <v>3151</v>
      </c>
      <c r="L531" s="666">
        <v>55.58</v>
      </c>
      <c r="M531" s="666">
        <v>389.05999999999995</v>
      </c>
      <c r="N531" s="665">
        <v>7</v>
      </c>
      <c r="O531" s="748">
        <v>5</v>
      </c>
      <c r="P531" s="666">
        <v>333.47999999999996</v>
      </c>
      <c r="Q531" s="681">
        <v>0.85714285714285721</v>
      </c>
      <c r="R531" s="665">
        <v>6</v>
      </c>
      <c r="S531" s="681">
        <v>0.8571428571428571</v>
      </c>
      <c r="T531" s="748">
        <v>4</v>
      </c>
      <c r="U531" s="704">
        <v>0.8</v>
      </c>
    </row>
    <row r="532" spans="1:21" ht="14.4" customHeight="1" x14ac:dyDescent="0.3">
      <c r="A532" s="664">
        <v>5</v>
      </c>
      <c r="B532" s="665" t="s">
        <v>2566</v>
      </c>
      <c r="C532" s="665" t="s">
        <v>2927</v>
      </c>
      <c r="D532" s="746" t="s">
        <v>4079</v>
      </c>
      <c r="E532" s="747" t="s">
        <v>2953</v>
      </c>
      <c r="F532" s="665" t="s">
        <v>2921</v>
      </c>
      <c r="G532" s="665" t="s">
        <v>3522</v>
      </c>
      <c r="H532" s="665" t="s">
        <v>529</v>
      </c>
      <c r="I532" s="665" t="s">
        <v>2241</v>
      </c>
      <c r="J532" s="665" t="s">
        <v>2242</v>
      </c>
      <c r="K532" s="665" t="s">
        <v>2243</v>
      </c>
      <c r="L532" s="666">
        <v>0</v>
      </c>
      <c r="M532" s="666">
        <v>0</v>
      </c>
      <c r="N532" s="665">
        <v>2</v>
      </c>
      <c r="O532" s="748">
        <v>0.5</v>
      </c>
      <c r="P532" s="666">
        <v>0</v>
      </c>
      <c r="Q532" s="681"/>
      <c r="R532" s="665">
        <v>2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5</v>
      </c>
      <c r="B533" s="665" t="s">
        <v>2566</v>
      </c>
      <c r="C533" s="665" t="s">
        <v>2927</v>
      </c>
      <c r="D533" s="746" t="s">
        <v>4079</v>
      </c>
      <c r="E533" s="747" t="s">
        <v>2953</v>
      </c>
      <c r="F533" s="665" t="s">
        <v>2921</v>
      </c>
      <c r="G533" s="665" t="s">
        <v>2977</v>
      </c>
      <c r="H533" s="665" t="s">
        <v>529</v>
      </c>
      <c r="I533" s="665" t="s">
        <v>940</v>
      </c>
      <c r="J533" s="665" t="s">
        <v>941</v>
      </c>
      <c r="K533" s="665" t="s">
        <v>2978</v>
      </c>
      <c r="L533" s="666">
        <v>0</v>
      </c>
      <c r="M533" s="666">
        <v>0</v>
      </c>
      <c r="N533" s="665">
        <v>1</v>
      </c>
      <c r="O533" s="748">
        <v>1</v>
      </c>
      <c r="P533" s="666"/>
      <c r="Q533" s="681"/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5</v>
      </c>
      <c r="B534" s="665" t="s">
        <v>2566</v>
      </c>
      <c r="C534" s="665" t="s">
        <v>2927</v>
      </c>
      <c r="D534" s="746" t="s">
        <v>4079</v>
      </c>
      <c r="E534" s="747" t="s">
        <v>2953</v>
      </c>
      <c r="F534" s="665" t="s">
        <v>2921</v>
      </c>
      <c r="G534" s="665" t="s">
        <v>2977</v>
      </c>
      <c r="H534" s="665" t="s">
        <v>529</v>
      </c>
      <c r="I534" s="665" t="s">
        <v>3067</v>
      </c>
      <c r="J534" s="665" t="s">
        <v>941</v>
      </c>
      <c r="K534" s="665" t="s">
        <v>3068</v>
      </c>
      <c r="L534" s="666">
        <v>0</v>
      </c>
      <c r="M534" s="666">
        <v>0</v>
      </c>
      <c r="N534" s="665">
        <v>1</v>
      </c>
      <c r="O534" s="748">
        <v>0.5</v>
      </c>
      <c r="P534" s="666">
        <v>0</v>
      </c>
      <c r="Q534" s="681"/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5</v>
      </c>
      <c r="B535" s="665" t="s">
        <v>2566</v>
      </c>
      <c r="C535" s="665" t="s">
        <v>2927</v>
      </c>
      <c r="D535" s="746" t="s">
        <v>4079</v>
      </c>
      <c r="E535" s="747" t="s">
        <v>2953</v>
      </c>
      <c r="F535" s="665" t="s">
        <v>2921</v>
      </c>
      <c r="G535" s="665" t="s">
        <v>2977</v>
      </c>
      <c r="H535" s="665" t="s">
        <v>529</v>
      </c>
      <c r="I535" s="665" t="s">
        <v>1342</v>
      </c>
      <c r="J535" s="665" t="s">
        <v>941</v>
      </c>
      <c r="K535" s="665" t="s">
        <v>3523</v>
      </c>
      <c r="L535" s="666">
        <v>0</v>
      </c>
      <c r="M535" s="666">
        <v>0</v>
      </c>
      <c r="N535" s="665">
        <v>1</v>
      </c>
      <c r="O535" s="748">
        <v>1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</v>
      </c>
      <c r="B536" s="665" t="s">
        <v>2566</v>
      </c>
      <c r="C536" s="665" t="s">
        <v>2927</v>
      </c>
      <c r="D536" s="746" t="s">
        <v>4079</v>
      </c>
      <c r="E536" s="747" t="s">
        <v>2953</v>
      </c>
      <c r="F536" s="665" t="s">
        <v>2921</v>
      </c>
      <c r="G536" s="665" t="s">
        <v>3194</v>
      </c>
      <c r="H536" s="665" t="s">
        <v>529</v>
      </c>
      <c r="I536" s="665" t="s">
        <v>1160</v>
      </c>
      <c r="J536" s="665" t="s">
        <v>3524</v>
      </c>
      <c r="K536" s="665" t="s">
        <v>3525</v>
      </c>
      <c r="L536" s="666">
        <v>114</v>
      </c>
      <c r="M536" s="666">
        <v>228</v>
      </c>
      <c r="N536" s="665">
        <v>2</v>
      </c>
      <c r="O536" s="748">
        <v>1</v>
      </c>
      <c r="P536" s="666">
        <v>228</v>
      </c>
      <c r="Q536" s="681">
        <v>1</v>
      </c>
      <c r="R536" s="665">
        <v>2</v>
      </c>
      <c r="S536" s="681">
        <v>1</v>
      </c>
      <c r="T536" s="748">
        <v>1</v>
      </c>
      <c r="U536" s="704">
        <v>1</v>
      </c>
    </row>
    <row r="537" spans="1:21" ht="14.4" customHeight="1" x14ac:dyDescent="0.3">
      <c r="A537" s="664">
        <v>5</v>
      </c>
      <c r="B537" s="665" t="s">
        <v>2566</v>
      </c>
      <c r="C537" s="665" t="s">
        <v>2927</v>
      </c>
      <c r="D537" s="746" t="s">
        <v>4079</v>
      </c>
      <c r="E537" s="747" t="s">
        <v>2953</v>
      </c>
      <c r="F537" s="665" t="s">
        <v>2921</v>
      </c>
      <c r="G537" s="665" t="s">
        <v>3194</v>
      </c>
      <c r="H537" s="665" t="s">
        <v>529</v>
      </c>
      <c r="I537" s="665" t="s">
        <v>3526</v>
      </c>
      <c r="J537" s="665" t="s">
        <v>3524</v>
      </c>
      <c r="K537" s="665" t="s">
        <v>3527</v>
      </c>
      <c r="L537" s="666">
        <v>285.01</v>
      </c>
      <c r="M537" s="666">
        <v>285.01</v>
      </c>
      <c r="N537" s="665">
        <v>1</v>
      </c>
      <c r="O537" s="748">
        <v>1</v>
      </c>
      <c r="P537" s="666">
        <v>285.01</v>
      </c>
      <c r="Q537" s="681">
        <v>1</v>
      </c>
      <c r="R537" s="665">
        <v>1</v>
      </c>
      <c r="S537" s="681">
        <v>1</v>
      </c>
      <c r="T537" s="748">
        <v>1</v>
      </c>
      <c r="U537" s="704">
        <v>1</v>
      </c>
    </row>
    <row r="538" spans="1:21" ht="14.4" customHeight="1" x14ac:dyDescent="0.3">
      <c r="A538" s="664">
        <v>5</v>
      </c>
      <c r="B538" s="665" t="s">
        <v>2566</v>
      </c>
      <c r="C538" s="665" t="s">
        <v>2927</v>
      </c>
      <c r="D538" s="746" t="s">
        <v>4079</v>
      </c>
      <c r="E538" s="747" t="s">
        <v>2953</v>
      </c>
      <c r="F538" s="665" t="s">
        <v>2921</v>
      </c>
      <c r="G538" s="665" t="s">
        <v>3194</v>
      </c>
      <c r="H538" s="665" t="s">
        <v>529</v>
      </c>
      <c r="I538" s="665" t="s">
        <v>1235</v>
      </c>
      <c r="J538" s="665" t="s">
        <v>3528</v>
      </c>
      <c r="K538" s="665" t="s">
        <v>3529</v>
      </c>
      <c r="L538" s="666">
        <v>0</v>
      </c>
      <c r="M538" s="666">
        <v>0</v>
      </c>
      <c r="N538" s="665">
        <v>1</v>
      </c>
      <c r="O538" s="748">
        <v>0.5</v>
      </c>
      <c r="P538" s="666">
        <v>0</v>
      </c>
      <c r="Q538" s="681"/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5</v>
      </c>
      <c r="B539" s="665" t="s">
        <v>2566</v>
      </c>
      <c r="C539" s="665" t="s">
        <v>2927</v>
      </c>
      <c r="D539" s="746" t="s">
        <v>4079</v>
      </c>
      <c r="E539" s="747" t="s">
        <v>2953</v>
      </c>
      <c r="F539" s="665" t="s">
        <v>2921</v>
      </c>
      <c r="G539" s="665" t="s">
        <v>3530</v>
      </c>
      <c r="H539" s="665" t="s">
        <v>529</v>
      </c>
      <c r="I539" s="665" t="s">
        <v>3531</v>
      </c>
      <c r="J539" s="665" t="s">
        <v>3532</v>
      </c>
      <c r="K539" s="665" t="s">
        <v>3533</v>
      </c>
      <c r="L539" s="666">
        <v>0</v>
      </c>
      <c r="M539" s="666">
        <v>0</v>
      </c>
      <c r="N539" s="665">
        <v>1</v>
      </c>
      <c r="O539" s="748">
        <v>1</v>
      </c>
      <c r="P539" s="666">
        <v>0</v>
      </c>
      <c r="Q539" s="681"/>
      <c r="R539" s="665">
        <v>1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5</v>
      </c>
      <c r="B540" s="665" t="s">
        <v>2566</v>
      </c>
      <c r="C540" s="665" t="s">
        <v>2927</v>
      </c>
      <c r="D540" s="746" t="s">
        <v>4079</v>
      </c>
      <c r="E540" s="747" t="s">
        <v>2953</v>
      </c>
      <c r="F540" s="665" t="s">
        <v>2921</v>
      </c>
      <c r="G540" s="665" t="s">
        <v>2979</v>
      </c>
      <c r="H540" s="665" t="s">
        <v>529</v>
      </c>
      <c r="I540" s="665" t="s">
        <v>3196</v>
      </c>
      <c r="J540" s="665" t="s">
        <v>2981</v>
      </c>
      <c r="K540" s="665" t="s">
        <v>3197</v>
      </c>
      <c r="L540" s="666">
        <v>132.97999999999999</v>
      </c>
      <c r="M540" s="666">
        <v>531.91999999999996</v>
      </c>
      <c r="N540" s="665">
        <v>4</v>
      </c>
      <c r="O540" s="748">
        <v>1</v>
      </c>
      <c r="P540" s="666">
        <v>531.91999999999996</v>
      </c>
      <c r="Q540" s="681">
        <v>1</v>
      </c>
      <c r="R540" s="665">
        <v>4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5</v>
      </c>
      <c r="B541" s="665" t="s">
        <v>2566</v>
      </c>
      <c r="C541" s="665" t="s">
        <v>2927</v>
      </c>
      <c r="D541" s="746" t="s">
        <v>4079</v>
      </c>
      <c r="E541" s="747" t="s">
        <v>2953</v>
      </c>
      <c r="F541" s="665" t="s">
        <v>2921</v>
      </c>
      <c r="G541" s="665" t="s">
        <v>3534</v>
      </c>
      <c r="H541" s="665" t="s">
        <v>529</v>
      </c>
      <c r="I541" s="665" t="s">
        <v>1324</v>
      </c>
      <c r="J541" s="665" t="s">
        <v>1173</v>
      </c>
      <c r="K541" s="665" t="s">
        <v>3535</v>
      </c>
      <c r="L541" s="666">
        <v>79.03</v>
      </c>
      <c r="M541" s="666">
        <v>79.03</v>
      </c>
      <c r="N541" s="665">
        <v>1</v>
      </c>
      <c r="O541" s="748">
        <v>0.5</v>
      </c>
      <c r="P541" s="666">
        <v>79.03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5</v>
      </c>
      <c r="B542" s="665" t="s">
        <v>2566</v>
      </c>
      <c r="C542" s="665" t="s">
        <v>2927</v>
      </c>
      <c r="D542" s="746" t="s">
        <v>4079</v>
      </c>
      <c r="E542" s="747" t="s">
        <v>2953</v>
      </c>
      <c r="F542" s="665" t="s">
        <v>2921</v>
      </c>
      <c r="G542" s="665" t="s">
        <v>2983</v>
      </c>
      <c r="H542" s="665" t="s">
        <v>1433</v>
      </c>
      <c r="I542" s="665" t="s">
        <v>1588</v>
      </c>
      <c r="J542" s="665" t="s">
        <v>2692</v>
      </c>
      <c r="K542" s="665" t="s">
        <v>2693</v>
      </c>
      <c r="L542" s="666">
        <v>93.43</v>
      </c>
      <c r="M542" s="666">
        <v>1027.73</v>
      </c>
      <c r="N542" s="665">
        <v>11</v>
      </c>
      <c r="O542" s="748">
        <v>8.5</v>
      </c>
      <c r="P542" s="666">
        <v>747.44</v>
      </c>
      <c r="Q542" s="681">
        <v>0.72727272727272729</v>
      </c>
      <c r="R542" s="665">
        <v>8</v>
      </c>
      <c r="S542" s="681">
        <v>0.72727272727272729</v>
      </c>
      <c r="T542" s="748">
        <v>6.5</v>
      </c>
      <c r="U542" s="704">
        <v>0.76470588235294112</v>
      </c>
    </row>
    <row r="543" spans="1:21" ht="14.4" customHeight="1" x14ac:dyDescent="0.3">
      <c r="A543" s="664">
        <v>5</v>
      </c>
      <c r="B543" s="665" t="s">
        <v>2566</v>
      </c>
      <c r="C543" s="665" t="s">
        <v>2927</v>
      </c>
      <c r="D543" s="746" t="s">
        <v>4079</v>
      </c>
      <c r="E543" s="747" t="s">
        <v>2953</v>
      </c>
      <c r="F543" s="665" t="s">
        <v>2921</v>
      </c>
      <c r="G543" s="665" t="s">
        <v>2983</v>
      </c>
      <c r="H543" s="665" t="s">
        <v>1433</v>
      </c>
      <c r="I543" s="665" t="s">
        <v>1594</v>
      </c>
      <c r="J543" s="665" t="s">
        <v>2692</v>
      </c>
      <c r="K543" s="665" t="s">
        <v>2694</v>
      </c>
      <c r="L543" s="666">
        <v>186.87</v>
      </c>
      <c r="M543" s="666">
        <v>934.35</v>
      </c>
      <c r="N543" s="665">
        <v>5</v>
      </c>
      <c r="O543" s="748">
        <v>3</v>
      </c>
      <c r="P543" s="666">
        <v>747.48</v>
      </c>
      <c r="Q543" s="681">
        <v>0.8</v>
      </c>
      <c r="R543" s="665">
        <v>4</v>
      </c>
      <c r="S543" s="681">
        <v>0.8</v>
      </c>
      <c r="T543" s="748">
        <v>2.5</v>
      </c>
      <c r="U543" s="704">
        <v>0.83333333333333337</v>
      </c>
    </row>
    <row r="544" spans="1:21" ht="14.4" customHeight="1" x14ac:dyDescent="0.3">
      <c r="A544" s="664">
        <v>5</v>
      </c>
      <c r="B544" s="665" t="s">
        <v>2566</v>
      </c>
      <c r="C544" s="665" t="s">
        <v>2927</v>
      </c>
      <c r="D544" s="746" t="s">
        <v>4079</v>
      </c>
      <c r="E544" s="747" t="s">
        <v>2953</v>
      </c>
      <c r="F544" s="665" t="s">
        <v>2921</v>
      </c>
      <c r="G544" s="665" t="s">
        <v>3536</v>
      </c>
      <c r="H544" s="665" t="s">
        <v>529</v>
      </c>
      <c r="I544" s="665" t="s">
        <v>788</v>
      </c>
      <c r="J544" s="665" t="s">
        <v>3537</v>
      </c>
      <c r="K544" s="665" t="s">
        <v>3538</v>
      </c>
      <c r="L544" s="666">
        <v>73.989999999999995</v>
      </c>
      <c r="M544" s="666">
        <v>147.97999999999999</v>
      </c>
      <c r="N544" s="665">
        <v>2</v>
      </c>
      <c r="O544" s="748">
        <v>1</v>
      </c>
      <c r="P544" s="666">
        <v>147.97999999999999</v>
      </c>
      <c r="Q544" s="681">
        <v>1</v>
      </c>
      <c r="R544" s="665">
        <v>2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5</v>
      </c>
      <c r="B545" s="665" t="s">
        <v>2566</v>
      </c>
      <c r="C545" s="665" t="s">
        <v>2927</v>
      </c>
      <c r="D545" s="746" t="s">
        <v>4079</v>
      </c>
      <c r="E545" s="747" t="s">
        <v>2953</v>
      </c>
      <c r="F545" s="665" t="s">
        <v>2921</v>
      </c>
      <c r="G545" s="665" t="s">
        <v>3536</v>
      </c>
      <c r="H545" s="665" t="s">
        <v>529</v>
      </c>
      <c r="I545" s="665" t="s">
        <v>3539</v>
      </c>
      <c r="J545" s="665" t="s">
        <v>3537</v>
      </c>
      <c r="K545" s="665" t="s">
        <v>3538</v>
      </c>
      <c r="L545" s="666">
        <v>0</v>
      </c>
      <c r="M545" s="666">
        <v>0</v>
      </c>
      <c r="N545" s="665">
        <v>2</v>
      </c>
      <c r="O545" s="748">
        <v>1</v>
      </c>
      <c r="P545" s="666">
        <v>0</v>
      </c>
      <c r="Q545" s="681"/>
      <c r="R545" s="665">
        <v>2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5</v>
      </c>
      <c r="B546" s="665" t="s">
        <v>2566</v>
      </c>
      <c r="C546" s="665" t="s">
        <v>2927</v>
      </c>
      <c r="D546" s="746" t="s">
        <v>4079</v>
      </c>
      <c r="E546" s="747" t="s">
        <v>2953</v>
      </c>
      <c r="F546" s="665" t="s">
        <v>2921</v>
      </c>
      <c r="G546" s="665" t="s">
        <v>2984</v>
      </c>
      <c r="H546" s="665" t="s">
        <v>529</v>
      </c>
      <c r="I546" s="665" t="s">
        <v>3034</v>
      </c>
      <c r="J546" s="665" t="s">
        <v>2990</v>
      </c>
      <c r="K546" s="665" t="s">
        <v>2794</v>
      </c>
      <c r="L546" s="666">
        <v>0</v>
      </c>
      <c r="M546" s="666">
        <v>0</v>
      </c>
      <c r="N546" s="665">
        <v>3</v>
      </c>
      <c r="O546" s="748">
        <v>1</v>
      </c>
      <c r="P546" s="666">
        <v>0</v>
      </c>
      <c r="Q546" s="681"/>
      <c r="R546" s="665">
        <v>3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5</v>
      </c>
      <c r="B547" s="665" t="s">
        <v>2566</v>
      </c>
      <c r="C547" s="665" t="s">
        <v>2927</v>
      </c>
      <c r="D547" s="746" t="s">
        <v>4079</v>
      </c>
      <c r="E547" s="747" t="s">
        <v>2953</v>
      </c>
      <c r="F547" s="665" t="s">
        <v>2921</v>
      </c>
      <c r="G547" s="665" t="s">
        <v>2984</v>
      </c>
      <c r="H547" s="665" t="s">
        <v>529</v>
      </c>
      <c r="I547" s="665" t="s">
        <v>2985</v>
      </c>
      <c r="J547" s="665" t="s">
        <v>976</v>
      </c>
      <c r="K547" s="665" t="s">
        <v>2986</v>
      </c>
      <c r="L547" s="666">
        <v>26.37</v>
      </c>
      <c r="M547" s="666">
        <v>184.59</v>
      </c>
      <c r="N547" s="665">
        <v>7</v>
      </c>
      <c r="O547" s="748">
        <v>4</v>
      </c>
      <c r="P547" s="666">
        <v>105.48</v>
      </c>
      <c r="Q547" s="681">
        <v>0.5714285714285714</v>
      </c>
      <c r="R547" s="665">
        <v>4</v>
      </c>
      <c r="S547" s="681">
        <v>0.5714285714285714</v>
      </c>
      <c r="T547" s="748">
        <v>2</v>
      </c>
      <c r="U547" s="704">
        <v>0.5</v>
      </c>
    </row>
    <row r="548" spans="1:21" ht="14.4" customHeight="1" x14ac:dyDescent="0.3">
      <c r="A548" s="664">
        <v>5</v>
      </c>
      <c r="B548" s="665" t="s">
        <v>2566</v>
      </c>
      <c r="C548" s="665" t="s">
        <v>2927</v>
      </c>
      <c r="D548" s="746" t="s">
        <v>4079</v>
      </c>
      <c r="E548" s="747" t="s">
        <v>2953</v>
      </c>
      <c r="F548" s="665" t="s">
        <v>2921</v>
      </c>
      <c r="G548" s="665" t="s">
        <v>2984</v>
      </c>
      <c r="H548" s="665" t="s">
        <v>529</v>
      </c>
      <c r="I548" s="665" t="s">
        <v>2985</v>
      </c>
      <c r="J548" s="665" t="s">
        <v>976</v>
      </c>
      <c r="K548" s="665" t="s">
        <v>2986</v>
      </c>
      <c r="L548" s="666">
        <v>29.31</v>
      </c>
      <c r="M548" s="666">
        <v>29.31</v>
      </c>
      <c r="N548" s="665">
        <v>1</v>
      </c>
      <c r="O548" s="748">
        <v>0.5</v>
      </c>
      <c r="P548" s="666">
        <v>29.31</v>
      </c>
      <c r="Q548" s="681">
        <v>1</v>
      </c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5</v>
      </c>
      <c r="B549" s="665" t="s">
        <v>2566</v>
      </c>
      <c r="C549" s="665" t="s">
        <v>2927</v>
      </c>
      <c r="D549" s="746" t="s">
        <v>4079</v>
      </c>
      <c r="E549" s="747" t="s">
        <v>2953</v>
      </c>
      <c r="F549" s="665" t="s">
        <v>2921</v>
      </c>
      <c r="G549" s="665" t="s">
        <v>2984</v>
      </c>
      <c r="H549" s="665" t="s">
        <v>529</v>
      </c>
      <c r="I549" s="665" t="s">
        <v>975</v>
      </c>
      <c r="J549" s="665" t="s">
        <v>976</v>
      </c>
      <c r="K549" s="665" t="s">
        <v>2987</v>
      </c>
      <c r="L549" s="666">
        <v>58.63</v>
      </c>
      <c r="M549" s="666">
        <v>58.63</v>
      </c>
      <c r="N549" s="665">
        <v>1</v>
      </c>
      <c r="O549" s="748">
        <v>0.5</v>
      </c>
      <c r="P549" s="666">
        <v>58.63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5</v>
      </c>
      <c r="B550" s="665" t="s">
        <v>2566</v>
      </c>
      <c r="C550" s="665" t="s">
        <v>2927</v>
      </c>
      <c r="D550" s="746" t="s">
        <v>4079</v>
      </c>
      <c r="E550" s="747" t="s">
        <v>2953</v>
      </c>
      <c r="F550" s="665" t="s">
        <v>2921</v>
      </c>
      <c r="G550" s="665" t="s">
        <v>2984</v>
      </c>
      <c r="H550" s="665" t="s">
        <v>529</v>
      </c>
      <c r="I550" s="665" t="s">
        <v>3052</v>
      </c>
      <c r="J550" s="665" t="s">
        <v>2990</v>
      </c>
      <c r="K550" s="665" t="s">
        <v>3053</v>
      </c>
      <c r="L550" s="666">
        <v>0</v>
      </c>
      <c r="M550" s="666">
        <v>0</v>
      </c>
      <c r="N550" s="665">
        <v>5</v>
      </c>
      <c r="O550" s="748">
        <v>2.5</v>
      </c>
      <c r="P550" s="666">
        <v>0</v>
      </c>
      <c r="Q550" s="681"/>
      <c r="R550" s="665">
        <v>3</v>
      </c>
      <c r="S550" s="681">
        <v>0.6</v>
      </c>
      <c r="T550" s="748">
        <v>1</v>
      </c>
      <c r="U550" s="704">
        <v>0.4</v>
      </c>
    </row>
    <row r="551" spans="1:21" ht="14.4" customHeight="1" x14ac:dyDescent="0.3">
      <c r="A551" s="664">
        <v>5</v>
      </c>
      <c r="B551" s="665" t="s">
        <v>2566</v>
      </c>
      <c r="C551" s="665" t="s">
        <v>2927</v>
      </c>
      <c r="D551" s="746" t="s">
        <v>4079</v>
      </c>
      <c r="E551" s="747" t="s">
        <v>2953</v>
      </c>
      <c r="F551" s="665" t="s">
        <v>2921</v>
      </c>
      <c r="G551" s="665" t="s">
        <v>2984</v>
      </c>
      <c r="H551" s="665" t="s">
        <v>529</v>
      </c>
      <c r="I551" s="665" t="s">
        <v>2989</v>
      </c>
      <c r="J551" s="665" t="s">
        <v>2990</v>
      </c>
      <c r="K551" s="665" t="s">
        <v>2991</v>
      </c>
      <c r="L551" s="666">
        <v>0</v>
      </c>
      <c r="M551" s="666">
        <v>0</v>
      </c>
      <c r="N551" s="665">
        <v>2</v>
      </c>
      <c r="O551" s="748">
        <v>1</v>
      </c>
      <c r="P551" s="666">
        <v>0</v>
      </c>
      <c r="Q551" s="681"/>
      <c r="R551" s="665">
        <v>2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5</v>
      </c>
      <c r="B552" s="665" t="s">
        <v>2566</v>
      </c>
      <c r="C552" s="665" t="s">
        <v>2927</v>
      </c>
      <c r="D552" s="746" t="s">
        <v>4079</v>
      </c>
      <c r="E552" s="747" t="s">
        <v>2953</v>
      </c>
      <c r="F552" s="665" t="s">
        <v>2921</v>
      </c>
      <c r="G552" s="665" t="s">
        <v>2984</v>
      </c>
      <c r="H552" s="665" t="s">
        <v>529</v>
      </c>
      <c r="I552" s="665" t="s">
        <v>2992</v>
      </c>
      <c r="J552" s="665" t="s">
        <v>2993</v>
      </c>
      <c r="K552" s="665" t="s">
        <v>2994</v>
      </c>
      <c r="L552" s="666">
        <v>0</v>
      </c>
      <c r="M552" s="666">
        <v>0</v>
      </c>
      <c r="N552" s="665">
        <v>4</v>
      </c>
      <c r="O552" s="748">
        <v>2.5</v>
      </c>
      <c r="P552" s="666">
        <v>0</v>
      </c>
      <c r="Q552" s="681"/>
      <c r="R552" s="665">
        <v>3</v>
      </c>
      <c r="S552" s="681">
        <v>0.75</v>
      </c>
      <c r="T552" s="748">
        <v>2</v>
      </c>
      <c r="U552" s="704">
        <v>0.8</v>
      </c>
    </row>
    <row r="553" spans="1:21" ht="14.4" customHeight="1" x14ac:dyDescent="0.3">
      <c r="A553" s="664">
        <v>5</v>
      </c>
      <c r="B553" s="665" t="s">
        <v>2566</v>
      </c>
      <c r="C553" s="665" t="s">
        <v>2927</v>
      </c>
      <c r="D553" s="746" t="s">
        <v>4079</v>
      </c>
      <c r="E553" s="747" t="s">
        <v>2953</v>
      </c>
      <c r="F553" s="665" t="s">
        <v>2921</v>
      </c>
      <c r="G553" s="665" t="s">
        <v>3407</v>
      </c>
      <c r="H553" s="665" t="s">
        <v>1433</v>
      </c>
      <c r="I553" s="665" t="s">
        <v>3408</v>
      </c>
      <c r="J553" s="665" t="s">
        <v>3409</v>
      </c>
      <c r="K553" s="665" t="s">
        <v>3410</v>
      </c>
      <c r="L553" s="666">
        <v>207.45</v>
      </c>
      <c r="M553" s="666">
        <v>207.45</v>
      </c>
      <c r="N553" s="665">
        <v>1</v>
      </c>
      <c r="O553" s="748">
        <v>0.5</v>
      </c>
      <c r="P553" s="666">
        <v>207.45</v>
      </c>
      <c r="Q553" s="681">
        <v>1</v>
      </c>
      <c r="R553" s="665">
        <v>1</v>
      </c>
      <c r="S553" s="681">
        <v>1</v>
      </c>
      <c r="T553" s="748">
        <v>0.5</v>
      </c>
      <c r="U553" s="704">
        <v>1</v>
      </c>
    </row>
    <row r="554" spans="1:21" ht="14.4" customHeight="1" x14ac:dyDescent="0.3">
      <c r="A554" s="664">
        <v>5</v>
      </c>
      <c r="B554" s="665" t="s">
        <v>2566</v>
      </c>
      <c r="C554" s="665" t="s">
        <v>2927</v>
      </c>
      <c r="D554" s="746" t="s">
        <v>4079</v>
      </c>
      <c r="E554" s="747" t="s">
        <v>2953</v>
      </c>
      <c r="F554" s="665" t="s">
        <v>2921</v>
      </c>
      <c r="G554" s="665" t="s">
        <v>3038</v>
      </c>
      <c r="H554" s="665" t="s">
        <v>1433</v>
      </c>
      <c r="I554" s="665" t="s">
        <v>3540</v>
      </c>
      <c r="J554" s="665" t="s">
        <v>2750</v>
      </c>
      <c r="K554" s="665" t="s">
        <v>3541</v>
      </c>
      <c r="L554" s="666">
        <v>0</v>
      </c>
      <c r="M554" s="666">
        <v>0</v>
      </c>
      <c r="N554" s="665">
        <v>1</v>
      </c>
      <c r="O554" s="748">
        <v>1</v>
      </c>
      <c r="P554" s="666">
        <v>0</v>
      </c>
      <c r="Q554" s="681"/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5</v>
      </c>
      <c r="B555" s="665" t="s">
        <v>2566</v>
      </c>
      <c r="C555" s="665" t="s">
        <v>2927</v>
      </c>
      <c r="D555" s="746" t="s">
        <v>4079</v>
      </c>
      <c r="E555" s="747" t="s">
        <v>2953</v>
      </c>
      <c r="F555" s="665" t="s">
        <v>2921</v>
      </c>
      <c r="G555" s="665" t="s">
        <v>3038</v>
      </c>
      <c r="H555" s="665" t="s">
        <v>1433</v>
      </c>
      <c r="I555" s="665" t="s">
        <v>3542</v>
      </c>
      <c r="J555" s="665" t="s">
        <v>2750</v>
      </c>
      <c r="K555" s="665" t="s">
        <v>3543</v>
      </c>
      <c r="L555" s="666">
        <v>59.27</v>
      </c>
      <c r="M555" s="666">
        <v>177.81</v>
      </c>
      <c r="N555" s="665">
        <v>3</v>
      </c>
      <c r="O555" s="748">
        <v>2.5</v>
      </c>
      <c r="P555" s="666">
        <v>177.81</v>
      </c>
      <c r="Q555" s="681">
        <v>1</v>
      </c>
      <c r="R555" s="665">
        <v>3</v>
      </c>
      <c r="S555" s="681">
        <v>1</v>
      </c>
      <c r="T555" s="748">
        <v>2.5</v>
      </c>
      <c r="U555" s="704">
        <v>1</v>
      </c>
    </row>
    <row r="556" spans="1:21" ht="14.4" customHeight="1" x14ac:dyDescent="0.3">
      <c r="A556" s="664">
        <v>5</v>
      </c>
      <c r="B556" s="665" t="s">
        <v>2566</v>
      </c>
      <c r="C556" s="665" t="s">
        <v>2927</v>
      </c>
      <c r="D556" s="746" t="s">
        <v>4079</v>
      </c>
      <c r="E556" s="747" t="s">
        <v>2953</v>
      </c>
      <c r="F556" s="665" t="s">
        <v>2921</v>
      </c>
      <c r="G556" s="665" t="s">
        <v>3076</v>
      </c>
      <c r="H556" s="665" t="s">
        <v>529</v>
      </c>
      <c r="I556" s="665" t="s">
        <v>3103</v>
      </c>
      <c r="J556" s="665" t="s">
        <v>712</v>
      </c>
      <c r="K556" s="665" t="s">
        <v>3104</v>
      </c>
      <c r="L556" s="666">
        <v>0</v>
      </c>
      <c r="M556" s="666">
        <v>0</v>
      </c>
      <c r="N556" s="665">
        <v>1</v>
      </c>
      <c r="O556" s="748">
        <v>0.5</v>
      </c>
      <c r="P556" s="666"/>
      <c r="Q556" s="681"/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5</v>
      </c>
      <c r="B557" s="665" t="s">
        <v>2566</v>
      </c>
      <c r="C557" s="665" t="s">
        <v>2927</v>
      </c>
      <c r="D557" s="746" t="s">
        <v>4079</v>
      </c>
      <c r="E557" s="747" t="s">
        <v>2953</v>
      </c>
      <c r="F557" s="665" t="s">
        <v>2921</v>
      </c>
      <c r="G557" s="665" t="s">
        <v>3544</v>
      </c>
      <c r="H557" s="665" t="s">
        <v>529</v>
      </c>
      <c r="I557" s="665" t="s">
        <v>3545</v>
      </c>
      <c r="J557" s="665" t="s">
        <v>3546</v>
      </c>
      <c r="K557" s="665" t="s">
        <v>2699</v>
      </c>
      <c r="L557" s="666">
        <v>38.56</v>
      </c>
      <c r="M557" s="666">
        <v>77.12</v>
      </c>
      <c r="N557" s="665">
        <v>2</v>
      </c>
      <c r="O557" s="748">
        <v>1.5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5</v>
      </c>
      <c r="B558" s="665" t="s">
        <v>2566</v>
      </c>
      <c r="C558" s="665" t="s">
        <v>2927</v>
      </c>
      <c r="D558" s="746" t="s">
        <v>4079</v>
      </c>
      <c r="E558" s="747" t="s">
        <v>2953</v>
      </c>
      <c r="F558" s="665" t="s">
        <v>2921</v>
      </c>
      <c r="G558" s="665" t="s">
        <v>3547</v>
      </c>
      <c r="H558" s="665" t="s">
        <v>529</v>
      </c>
      <c r="I558" s="665" t="s">
        <v>3548</v>
      </c>
      <c r="J558" s="665" t="s">
        <v>3549</v>
      </c>
      <c r="K558" s="665" t="s">
        <v>3550</v>
      </c>
      <c r="L558" s="666">
        <v>141.62</v>
      </c>
      <c r="M558" s="666">
        <v>141.62</v>
      </c>
      <c r="N558" s="665">
        <v>1</v>
      </c>
      <c r="O558" s="748">
        <v>0.5</v>
      </c>
      <c r="P558" s="666">
        <v>141.62</v>
      </c>
      <c r="Q558" s="681">
        <v>1</v>
      </c>
      <c r="R558" s="665">
        <v>1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5</v>
      </c>
      <c r="B559" s="665" t="s">
        <v>2566</v>
      </c>
      <c r="C559" s="665" t="s">
        <v>2927</v>
      </c>
      <c r="D559" s="746" t="s">
        <v>4079</v>
      </c>
      <c r="E559" s="747" t="s">
        <v>2953</v>
      </c>
      <c r="F559" s="665" t="s">
        <v>2921</v>
      </c>
      <c r="G559" s="665" t="s">
        <v>3551</v>
      </c>
      <c r="H559" s="665" t="s">
        <v>529</v>
      </c>
      <c r="I559" s="665" t="s">
        <v>3552</v>
      </c>
      <c r="J559" s="665" t="s">
        <v>3553</v>
      </c>
      <c r="K559" s="665" t="s">
        <v>3554</v>
      </c>
      <c r="L559" s="666">
        <v>140.25</v>
      </c>
      <c r="M559" s="666">
        <v>280.5</v>
      </c>
      <c r="N559" s="665">
        <v>2</v>
      </c>
      <c r="O559" s="748">
        <v>0.5</v>
      </c>
      <c r="P559" s="666">
        <v>280.5</v>
      </c>
      <c r="Q559" s="681">
        <v>1</v>
      </c>
      <c r="R559" s="665">
        <v>2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5</v>
      </c>
      <c r="B560" s="665" t="s">
        <v>2566</v>
      </c>
      <c r="C560" s="665" t="s">
        <v>2927</v>
      </c>
      <c r="D560" s="746" t="s">
        <v>4079</v>
      </c>
      <c r="E560" s="747" t="s">
        <v>2953</v>
      </c>
      <c r="F560" s="665" t="s">
        <v>2921</v>
      </c>
      <c r="G560" s="665" t="s">
        <v>3003</v>
      </c>
      <c r="H560" s="665" t="s">
        <v>1433</v>
      </c>
      <c r="I560" s="665" t="s">
        <v>3006</v>
      </c>
      <c r="J560" s="665" t="s">
        <v>1460</v>
      </c>
      <c r="K560" s="665" t="s">
        <v>2687</v>
      </c>
      <c r="L560" s="666">
        <v>815.1</v>
      </c>
      <c r="M560" s="666">
        <v>815.1</v>
      </c>
      <c r="N560" s="665">
        <v>1</v>
      </c>
      <c r="O560" s="748">
        <v>1</v>
      </c>
      <c r="P560" s="666">
        <v>815.1</v>
      </c>
      <c r="Q560" s="681">
        <v>1</v>
      </c>
      <c r="R560" s="665">
        <v>1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5</v>
      </c>
      <c r="B561" s="665" t="s">
        <v>2566</v>
      </c>
      <c r="C561" s="665" t="s">
        <v>2927</v>
      </c>
      <c r="D561" s="746" t="s">
        <v>4079</v>
      </c>
      <c r="E561" s="747" t="s">
        <v>2953</v>
      </c>
      <c r="F561" s="665" t="s">
        <v>2921</v>
      </c>
      <c r="G561" s="665" t="s">
        <v>3003</v>
      </c>
      <c r="H561" s="665" t="s">
        <v>1433</v>
      </c>
      <c r="I561" s="665" t="s">
        <v>1459</v>
      </c>
      <c r="J561" s="665" t="s">
        <v>1460</v>
      </c>
      <c r="K561" s="665" t="s">
        <v>2689</v>
      </c>
      <c r="L561" s="666">
        <v>923.74</v>
      </c>
      <c r="M561" s="666">
        <v>923.74</v>
      </c>
      <c r="N561" s="665">
        <v>1</v>
      </c>
      <c r="O561" s="748">
        <v>0.5</v>
      </c>
      <c r="P561" s="666">
        <v>923.74</v>
      </c>
      <c r="Q561" s="681">
        <v>1</v>
      </c>
      <c r="R561" s="665">
        <v>1</v>
      </c>
      <c r="S561" s="681">
        <v>1</v>
      </c>
      <c r="T561" s="748">
        <v>0.5</v>
      </c>
      <c r="U561" s="704">
        <v>1</v>
      </c>
    </row>
    <row r="562" spans="1:21" ht="14.4" customHeight="1" x14ac:dyDescent="0.3">
      <c r="A562" s="664">
        <v>5</v>
      </c>
      <c r="B562" s="665" t="s">
        <v>2566</v>
      </c>
      <c r="C562" s="665" t="s">
        <v>2927</v>
      </c>
      <c r="D562" s="746" t="s">
        <v>4079</v>
      </c>
      <c r="E562" s="747" t="s">
        <v>2953</v>
      </c>
      <c r="F562" s="665" t="s">
        <v>2921</v>
      </c>
      <c r="G562" s="665" t="s">
        <v>3003</v>
      </c>
      <c r="H562" s="665" t="s">
        <v>1433</v>
      </c>
      <c r="I562" s="665" t="s">
        <v>3045</v>
      </c>
      <c r="J562" s="665" t="s">
        <v>1485</v>
      </c>
      <c r="K562" s="665" t="s">
        <v>3046</v>
      </c>
      <c r="L562" s="666">
        <v>1385.62</v>
      </c>
      <c r="M562" s="666">
        <v>1385.62</v>
      </c>
      <c r="N562" s="665">
        <v>1</v>
      </c>
      <c r="O562" s="748">
        <v>1</v>
      </c>
      <c r="P562" s="666">
        <v>1385.62</v>
      </c>
      <c r="Q562" s="681">
        <v>1</v>
      </c>
      <c r="R562" s="665">
        <v>1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5</v>
      </c>
      <c r="B563" s="665" t="s">
        <v>2566</v>
      </c>
      <c r="C563" s="665" t="s">
        <v>2927</v>
      </c>
      <c r="D563" s="746" t="s">
        <v>4079</v>
      </c>
      <c r="E563" s="747" t="s">
        <v>2953</v>
      </c>
      <c r="F563" s="665" t="s">
        <v>2921</v>
      </c>
      <c r="G563" s="665" t="s">
        <v>3003</v>
      </c>
      <c r="H563" s="665" t="s">
        <v>1433</v>
      </c>
      <c r="I563" s="665" t="s">
        <v>1484</v>
      </c>
      <c r="J563" s="665" t="s">
        <v>1485</v>
      </c>
      <c r="K563" s="665" t="s">
        <v>3081</v>
      </c>
      <c r="L563" s="666">
        <v>1847.49</v>
      </c>
      <c r="M563" s="666">
        <v>3694.98</v>
      </c>
      <c r="N563" s="665">
        <v>2</v>
      </c>
      <c r="O563" s="748">
        <v>2</v>
      </c>
      <c r="P563" s="666">
        <v>1847.49</v>
      </c>
      <c r="Q563" s="681">
        <v>0.5</v>
      </c>
      <c r="R563" s="665">
        <v>1</v>
      </c>
      <c r="S563" s="681">
        <v>0.5</v>
      </c>
      <c r="T563" s="748">
        <v>1</v>
      </c>
      <c r="U563" s="704">
        <v>0.5</v>
      </c>
    </row>
    <row r="564" spans="1:21" ht="14.4" customHeight="1" x14ac:dyDescent="0.3">
      <c r="A564" s="664">
        <v>5</v>
      </c>
      <c r="B564" s="665" t="s">
        <v>2566</v>
      </c>
      <c r="C564" s="665" t="s">
        <v>2927</v>
      </c>
      <c r="D564" s="746" t="s">
        <v>4079</v>
      </c>
      <c r="E564" s="747" t="s">
        <v>2953</v>
      </c>
      <c r="F564" s="665" t="s">
        <v>2921</v>
      </c>
      <c r="G564" s="665" t="s">
        <v>3011</v>
      </c>
      <c r="H564" s="665" t="s">
        <v>529</v>
      </c>
      <c r="I564" s="665" t="s">
        <v>822</v>
      </c>
      <c r="J564" s="665" t="s">
        <v>823</v>
      </c>
      <c r="K564" s="665" t="s">
        <v>3013</v>
      </c>
      <c r="L564" s="666">
        <v>155.24</v>
      </c>
      <c r="M564" s="666">
        <v>3570.5200000000004</v>
      </c>
      <c r="N564" s="665">
        <v>23</v>
      </c>
      <c r="O564" s="748">
        <v>10.5</v>
      </c>
      <c r="P564" s="666">
        <v>1086.68</v>
      </c>
      <c r="Q564" s="681">
        <v>0.30434782608695649</v>
      </c>
      <c r="R564" s="665">
        <v>7</v>
      </c>
      <c r="S564" s="681">
        <v>0.30434782608695654</v>
      </c>
      <c r="T564" s="748">
        <v>3.5</v>
      </c>
      <c r="U564" s="704">
        <v>0.33333333333333331</v>
      </c>
    </row>
    <row r="565" spans="1:21" ht="14.4" customHeight="1" x14ac:dyDescent="0.3">
      <c r="A565" s="664">
        <v>5</v>
      </c>
      <c r="B565" s="665" t="s">
        <v>2566</v>
      </c>
      <c r="C565" s="665" t="s">
        <v>2927</v>
      </c>
      <c r="D565" s="746" t="s">
        <v>4079</v>
      </c>
      <c r="E565" s="747" t="s">
        <v>2953</v>
      </c>
      <c r="F565" s="665" t="s">
        <v>2921</v>
      </c>
      <c r="G565" s="665" t="s">
        <v>3105</v>
      </c>
      <c r="H565" s="665" t="s">
        <v>529</v>
      </c>
      <c r="I565" s="665" t="s">
        <v>1304</v>
      </c>
      <c r="J565" s="665" t="s">
        <v>578</v>
      </c>
      <c r="K565" s="665" t="s">
        <v>3106</v>
      </c>
      <c r="L565" s="666">
        <v>36.54</v>
      </c>
      <c r="M565" s="666">
        <v>109.62</v>
      </c>
      <c r="N565" s="665">
        <v>3</v>
      </c>
      <c r="O565" s="748">
        <v>2</v>
      </c>
      <c r="P565" s="666">
        <v>109.62</v>
      </c>
      <c r="Q565" s="681">
        <v>1</v>
      </c>
      <c r="R565" s="665">
        <v>3</v>
      </c>
      <c r="S565" s="681">
        <v>1</v>
      </c>
      <c r="T565" s="748">
        <v>2</v>
      </c>
      <c r="U565" s="704">
        <v>1</v>
      </c>
    </row>
    <row r="566" spans="1:21" ht="14.4" customHeight="1" x14ac:dyDescent="0.3">
      <c r="A566" s="664">
        <v>5</v>
      </c>
      <c r="B566" s="665" t="s">
        <v>2566</v>
      </c>
      <c r="C566" s="665" t="s">
        <v>2927</v>
      </c>
      <c r="D566" s="746" t="s">
        <v>4079</v>
      </c>
      <c r="E566" s="747" t="s">
        <v>2953</v>
      </c>
      <c r="F566" s="665" t="s">
        <v>2921</v>
      </c>
      <c r="G566" s="665" t="s">
        <v>3443</v>
      </c>
      <c r="H566" s="665" t="s">
        <v>529</v>
      </c>
      <c r="I566" s="665" t="s">
        <v>3555</v>
      </c>
      <c r="J566" s="665" t="s">
        <v>3445</v>
      </c>
      <c r="K566" s="665" t="s">
        <v>3556</v>
      </c>
      <c r="L566" s="666">
        <v>0</v>
      </c>
      <c r="M566" s="666">
        <v>0</v>
      </c>
      <c r="N566" s="665">
        <v>1</v>
      </c>
      <c r="O566" s="748">
        <v>1</v>
      </c>
      <c r="P566" s="666">
        <v>0</v>
      </c>
      <c r="Q566" s="681"/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5</v>
      </c>
      <c r="B567" s="665" t="s">
        <v>2566</v>
      </c>
      <c r="C567" s="665" t="s">
        <v>2927</v>
      </c>
      <c r="D567" s="746" t="s">
        <v>4079</v>
      </c>
      <c r="E567" s="747" t="s">
        <v>2953</v>
      </c>
      <c r="F567" s="665" t="s">
        <v>2921</v>
      </c>
      <c r="G567" s="665" t="s">
        <v>3015</v>
      </c>
      <c r="H567" s="665" t="s">
        <v>529</v>
      </c>
      <c r="I567" s="665" t="s">
        <v>718</v>
      </c>
      <c r="J567" s="665" t="s">
        <v>719</v>
      </c>
      <c r="K567" s="665" t="s">
        <v>3016</v>
      </c>
      <c r="L567" s="666">
        <v>93.71</v>
      </c>
      <c r="M567" s="666">
        <v>93.71</v>
      </c>
      <c r="N567" s="665">
        <v>1</v>
      </c>
      <c r="O567" s="748">
        <v>0.5</v>
      </c>
      <c r="P567" s="666">
        <v>93.71</v>
      </c>
      <c r="Q567" s="681">
        <v>1</v>
      </c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5</v>
      </c>
      <c r="B568" s="665" t="s">
        <v>2566</v>
      </c>
      <c r="C568" s="665" t="s">
        <v>2927</v>
      </c>
      <c r="D568" s="746" t="s">
        <v>4079</v>
      </c>
      <c r="E568" s="747" t="s">
        <v>2953</v>
      </c>
      <c r="F568" s="665" t="s">
        <v>2921</v>
      </c>
      <c r="G568" s="665" t="s">
        <v>3015</v>
      </c>
      <c r="H568" s="665" t="s">
        <v>529</v>
      </c>
      <c r="I568" s="665" t="s">
        <v>2277</v>
      </c>
      <c r="J568" s="665" t="s">
        <v>719</v>
      </c>
      <c r="K568" s="665" t="s">
        <v>3199</v>
      </c>
      <c r="L568" s="666">
        <v>301.2</v>
      </c>
      <c r="M568" s="666">
        <v>301.2</v>
      </c>
      <c r="N568" s="665">
        <v>1</v>
      </c>
      <c r="O568" s="748">
        <v>0.5</v>
      </c>
      <c r="P568" s="666">
        <v>301.2</v>
      </c>
      <c r="Q568" s="681">
        <v>1</v>
      </c>
      <c r="R568" s="665">
        <v>1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5</v>
      </c>
      <c r="B569" s="665" t="s">
        <v>2566</v>
      </c>
      <c r="C569" s="665" t="s">
        <v>2927</v>
      </c>
      <c r="D569" s="746" t="s">
        <v>4079</v>
      </c>
      <c r="E569" s="747" t="s">
        <v>2953</v>
      </c>
      <c r="F569" s="665" t="s">
        <v>2921</v>
      </c>
      <c r="G569" s="665" t="s">
        <v>3015</v>
      </c>
      <c r="H569" s="665" t="s">
        <v>529</v>
      </c>
      <c r="I569" s="665" t="s">
        <v>3557</v>
      </c>
      <c r="J569" s="665" t="s">
        <v>3232</v>
      </c>
      <c r="K569" s="665" t="s">
        <v>3558</v>
      </c>
      <c r="L569" s="666">
        <v>0</v>
      </c>
      <c r="M569" s="666">
        <v>0</v>
      </c>
      <c r="N569" s="665">
        <v>1</v>
      </c>
      <c r="O569" s="748">
        <v>0.5</v>
      </c>
      <c r="P569" s="666">
        <v>0</v>
      </c>
      <c r="Q569" s="681"/>
      <c r="R569" s="665">
        <v>1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5</v>
      </c>
      <c r="B570" s="665" t="s">
        <v>2566</v>
      </c>
      <c r="C570" s="665" t="s">
        <v>2927</v>
      </c>
      <c r="D570" s="746" t="s">
        <v>4079</v>
      </c>
      <c r="E570" s="747" t="s">
        <v>2953</v>
      </c>
      <c r="F570" s="665" t="s">
        <v>2921</v>
      </c>
      <c r="G570" s="665" t="s">
        <v>3015</v>
      </c>
      <c r="H570" s="665" t="s">
        <v>529</v>
      </c>
      <c r="I570" s="665" t="s">
        <v>3559</v>
      </c>
      <c r="J570" s="665" t="s">
        <v>3153</v>
      </c>
      <c r="K570" s="665"/>
      <c r="L570" s="666">
        <v>0</v>
      </c>
      <c r="M570" s="666">
        <v>0</v>
      </c>
      <c r="N570" s="665">
        <v>1</v>
      </c>
      <c r="O570" s="748">
        <v>0.5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5</v>
      </c>
      <c r="B571" s="665" t="s">
        <v>2566</v>
      </c>
      <c r="C571" s="665" t="s">
        <v>2927</v>
      </c>
      <c r="D571" s="746" t="s">
        <v>4079</v>
      </c>
      <c r="E571" s="747" t="s">
        <v>2953</v>
      </c>
      <c r="F571" s="665" t="s">
        <v>2921</v>
      </c>
      <c r="G571" s="665" t="s">
        <v>3015</v>
      </c>
      <c r="H571" s="665" t="s">
        <v>529</v>
      </c>
      <c r="I571" s="665" t="s">
        <v>3306</v>
      </c>
      <c r="J571" s="665" t="s">
        <v>719</v>
      </c>
      <c r="K571" s="665" t="s">
        <v>3199</v>
      </c>
      <c r="L571" s="666">
        <v>185.26</v>
      </c>
      <c r="M571" s="666">
        <v>370.52</v>
      </c>
      <c r="N571" s="665">
        <v>2</v>
      </c>
      <c r="O571" s="748">
        <v>1.5</v>
      </c>
      <c r="P571" s="666">
        <v>370.52</v>
      </c>
      <c r="Q571" s="681">
        <v>1</v>
      </c>
      <c r="R571" s="665">
        <v>2</v>
      </c>
      <c r="S571" s="681">
        <v>1</v>
      </c>
      <c r="T571" s="748">
        <v>1.5</v>
      </c>
      <c r="U571" s="704">
        <v>1</v>
      </c>
    </row>
    <row r="572" spans="1:21" ht="14.4" customHeight="1" x14ac:dyDescent="0.3">
      <c r="A572" s="664">
        <v>5</v>
      </c>
      <c r="B572" s="665" t="s">
        <v>2566</v>
      </c>
      <c r="C572" s="665" t="s">
        <v>2927</v>
      </c>
      <c r="D572" s="746" t="s">
        <v>4079</v>
      </c>
      <c r="E572" s="747" t="s">
        <v>2953</v>
      </c>
      <c r="F572" s="665" t="s">
        <v>2921</v>
      </c>
      <c r="G572" s="665" t="s">
        <v>3015</v>
      </c>
      <c r="H572" s="665" t="s">
        <v>529</v>
      </c>
      <c r="I572" s="665" t="s">
        <v>1416</v>
      </c>
      <c r="J572" s="665" t="s">
        <v>719</v>
      </c>
      <c r="K572" s="665" t="s">
        <v>3199</v>
      </c>
      <c r="L572" s="666">
        <v>301.2</v>
      </c>
      <c r="M572" s="666">
        <v>301.2</v>
      </c>
      <c r="N572" s="665">
        <v>1</v>
      </c>
      <c r="O572" s="748">
        <v>0.5</v>
      </c>
      <c r="P572" s="666">
        <v>301.2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5</v>
      </c>
      <c r="B573" s="665" t="s">
        <v>2566</v>
      </c>
      <c r="C573" s="665" t="s">
        <v>2927</v>
      </c>
      <c r="D573" s="746" t="s">
        <v>4079</v>
      </c>
      <c r="E573" s="747" t="s">
        <v>2953</v>
      </c>
      <c r="F573" s="665" t="s">
        <v>2921</v>
      </c>
      <c r="G573" s="665" t="s">
        <v>3018</v>
      </c>
      <c r="H573" s="665" t="s">
        <v>1433</v>
      </c>
      <c r="I573" s="665" t="s">
        <v>3560</v>
      </c>
      <c r="J573" s="665" t="s">
        <v>2660</v>
      </c>
      <c r="K573" s="665" t="s">
        <v>3561</v>
      </c>
      <c r="L573" s="666">
        <v>0</v>
      </c>
      <c r="M573" s="666">
        <v>0</v>
      </c>
      <c r="N573" s="665">
        <v>1</v>
      </c>
      <c r="O573" s="748">
        <v>1</v>
      </c>
      <c r="P573" s="666">
        <v>0</v>
      </c>
      <c r="Q573" s="681"/>
      <c r="R573" s="665">
        <v>1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5</v>
      </c>
      <c r="B574" s="665" t="s">
        <v>2566</v>
      </c>
      <c r="C574" s="665" t="s">
        <v>2927</v>
      </c>
      <c r="D574" s="746" t="s">
        <v>4079</v>
      </c>
      <c r="E574" s="747" t="s">
        <v>2953</v>
      </c>
      <c r="F574" s="665" t="s">
        <v>2921</v>
      </c>
      <c r="G574" s="665" t="s">
        <v>3391</v>
      </c>
      <c r="H574" s="665" t="s">
        <v>529</v>
      </c>
      <c r="I574" s="665" t="s">
        <v>1944</v>
      </c>
      <c r="J574" s="665" t="s">
        <v>988</v>
      </c>
      <c r="K574" s="665" t="s">
        <v>3562</v>
      </c>
      <c r="L574" s="666">
        <v>0</v>
      </c>
      <c r="M574" s="666">
        <v>0</v>
      </c>
      <c r="N574" s="665">
        <v>2</v>
      </c>
      <c r="O574" s="748">
        <v>0.5</v>
      </c>
      <c r="P574" s="666">
        <v>0</v>
      </c>
      <c r="Q574" s="681"/>
      <c r="R574" s="665">
        <v>2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5</v>
      </c>
      <c r="B575" s="665" t="s">
        <v>2566</v>
      </c>
      <c r="C575" s="665" t="s">
        <v>2927</v>
      </c>
      <c r="D575" s="746" t="s">
        <v>4079</v>
      </c>
      <c r="E575" s="747" t="s">
        <v>2953</v>
      </c>
      <c r="F575" s="665" t="s">
        <v>2921</v>
      </c>
      <c r="G575" s="665" t="s">
        <v>3391</v>
      </c>
      <c r="H575" s="665" t="s">
        <v>529</v>
      </c>
      <c r="I575" s="665" t="s">
        <v>3563</v>
      </c>
      <c r="J575" s="665" t="s">
        <v>3564</v>
      </c>
      <c r="K575" s="665" t="s">
        <v>3565</v>
      </c>
      <c r="L575" s="666">
        <v>0</v>
      </c>
      <c r="M575" s="666">
        <v>0</v>
      </c>
      <c r="N575" s="665">
        <v>2</v>
      </c>
      <c r="O575" s="748">
        <v>0.5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5</v>
      </c>
      <c r="B576" s="665" t="s">
        <v>2566</v>
      </c>
      <c r="C576" s="665" t="s">
        <v>2927</v>
      </c>
      <c r="D576" s="746" t="s">
        <v>4079</v>
      </c>
      <c r="E576" s="747" t="s">
        <v>2953</v>
      </c>
      <c r="F576" s="665" t="s">
        <v>2921</v>
      </c>
      <c r="G576" s="665" t="s">
        <v>3566</v>
      </c>
      <c r="H576" s="665" t="s">
        <v>529</v>
      </c>
      <c r="I576" s="665" t="s">
        <v>3567</v>
      </c>
      <c r="J576" s="665" t="s">
        <v>3568</v>
      </c>
      <c r="K576" s="665" t="s">
        <v>3569</v>
      </c>
      <c r="L576" s="666">
        <v>0</v>
      </c>
      <c r="M576" s="666">
        <v>0</v>
      </c>
      <c r="N576" s="665">
        <v>2</v>
      </c>
      <c r="O576" s="748">
        <v>0.5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5</v>
      </c>
      <c r="B577" s="665" t="s">
        <v>2566</v>
      </c>
      <c r="C577" s="665" t="s">
        <v>2927</v>
      </c>
      <c r="D577" s="746" t="s">
        <v>4079</v>
      </c>
      <c r="E577" s="747" t="s">
        <v>2953</v>
      </c>
      <c r="F577" s="665" t="s">
        <v>2921</v>
      </c>
      <c r="G577" s="665" t="s">
        <v>3087</v>
      </c>
      <c r="H577" s="665" t="s">
        <v>529</v>
      </c>
      <c r="I577" s="665" t="s">
        <v>771</v>
      </c>
      <c r="J577" s="665" t="s">
        <v>3088</v>
      </c>
      <c r="K577" s="665" t="s">
        <v>3089</v>
      </c>
      <c r="L577" s="666">
        <v>0</v>
      </c>
      <c r="M577" s="666">
        <v>0</v>
      </c>
      <c r="N577" s="665">
        <v>5</v>
      </c>
      <c r="O577" s="748">
        <v>2.5</v>
      </c>
      <c r="P577" s="666">
        <v>0</v>
      </c>
      <c r="Q577" s="681"/>
      <c r="R577" s="665">
        <v>4</v>
      </c>
      <c r="S577" s="681">
        <v>0.8</v>
      </c>
      <c r="T577" s="748">
        <v>1.5</v>
      </c>
      <c r="U577" s="704">
        <v>0.6</v>
      </c>
    </row>
    <row r="578" spans="1:21" ht="14.4" customHeight="1" x14ac:dyDescent="0.3">
      <c r="A578" s="664">
        <v>5</v>
      </c>
      <c r="B578" s="665" t="s">
        <v>2566</v>
      </c>
      <c r="C578" s="665" t="s">
        <v>2927</v>
      </c>
      <c r="D578" s="746" t="s">
        <v>4079</v>
      </c>
      <c r="E578" s="747" t="s">
        <v>2953</v>
      </c>
      <c r="F578" s="665" t="s">
        <v>2921</v>
      </c>
      <c r="G578" s="665" t="s">
        <v>3570</v>
      </c>
      <c r="H578" s="665" t="s">
        <v>529</v>
      </c>
      <c r="I578" s="665" t="s">
        <v>3571</v>
      </c>
      <c r="J578" s="665" t="s">
        <v>3572</v>
      </c>
      <c r="K578" s="665" t="s">
        <v>3573</v>
      </c>
      <c r="L578" s="666">
        <v>289.27</v>
      </c>
      <c r="M578" s="666">
        <v>2024.8899999999999</v>
      </c>
      <c r="N578" s="665">
        <v>7</v>
      </c>
      <c r="O578" s="748">
        <v>6</v>
      </c>
      <c r="P578" s="666">
        <v>2024.8899999999999</v>
      </c>
      <c r="Q578" s="681">
        <v>1</v>
      </c>
      <c r="R578" s="665">
        <v>7</v>
      </c>
      <c r="S578" s="681">
        <v>1</v>
      </c>
      <c r="T578" s="748">
        <v>6</v>
      </c>
      <c r="U578" s="704">
        <v>1</v>
      </c>
    </row>
    <row r="579" spans="1:21" ht="14.4" customHeight="1" x14ac:dyDescent="0.3">
      <c r="A579" s="664">
        <v>5</v>
      </c>
      <c r="B579" s="665" t="s">
        <v>2566</v>
      </c>
      <c r="C579" s="665" t="s">
        <v>2927</v>
      </c>
      <c r="D579" s="746" t="s">
        <v>4079</v>
      </c>
      <c r="E579" s="747" t="s">
        <v>2953</v>
      </c>
      <c r="F579" s="665" t="s">
        <v>2921</v>
      </c>
      <c r="G579" s="665" t="s">
        <v>3570</v>
      </c>
      <c r="H579" s="665" t="s">
        <v>529</v>
      </c>
      <c r="I579" s="665" t="s">
        <v>3571</v>
      </c>
      <c r="J579" s="665" t="s">
        <v>3572</v>
      </c>
      <c r="K579" s="665" t="s">
        <v>3573</v>
      </c>
      <c r="L579" s="666">
        <v>299.24</v>
      </c>
      <c r="M579" s="666">
        <v>299.24</v>
      </c>
      <c r="N579" s="665">
        <v>1</v>
      </c>
      <c r="O579" s="748">
        <v>0.5</v>
      </c>
      <c r="P579" s="666">
        <v>299.24</v>
      </c>
      <c r="Q579" s="681">
        <v>1</v>
      </c>
      <c r="R579" s="665">
        <v>1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5</v>
      </c>
      <c r="B580" s="665" t="s">
        <v>2566</v>
      </c>
      <c r="C580" s="665" t="s">
        <v>2927</v>
      </c>
      <c r="D580" s="746" t="s">
        <v>4079</v>
      </c>
      <c r="E580" s="747" t="s">
        <v>2953</v>
      </c>
      <c r="F580" s="665" t="s">
        <v>2921</v>
      </c>
      <c r="G580" s="665" t="s">
        <v>3023</v>
      </c>
      <c r="H580" s="665" t="s">
        <v>529</v>
      </c>
      <c r="I580" s="665" t="s">
        <v>894</v>
      </c>
      <c r="J580" s="665" t="s">
        <v>895</v>
      </c>
      <c r="K580" s="665" t="s">
        <v>3024</v>
      </c>
      <c r="L580" s="666">
        <v>657.67</v>
      </c>
      <c r="M580" s="666">
        <v>47352.239999999991</v>
      </c>
      <c r="N580" s="665">
        <v>72</v>
      </c>
      <c r="O580" s="748">
        <v>29</v>
      </c>
      <c r="P580" s="666">
        <v>38802.529999999992</v>
      </c>
      <c r="Q580" s="681">
        <v>0.81944444444444442</v>
      </c>
      <c r="R580" s="665">
        <v>59</v>
      </c>
      <c r="S580" s="681">
        <v>0.81944444444444442</v>
      </c>
      <c r="T580" s="748">
        <v>23.5</v>
      </c>
      <c r="U580" s="704">
        <v>0.81034482758620685</v>
      </c>
    </row>
    <row r="581" spans="1:21" ht="14.4" customHeight="1" x14ac:dyDescent="0.3">
      <c r="A581" s="664">
        <v>5</v>
      </c>
      <c r="B581" s="665" t="s">
        <v>2566</v>
      </c>
      <c r="C581" s="665" t="s">
        <v>2927</v>
      </c>
      <c r="D581" s="746" t="s">
        <v>4079</v>
      </c>
      <c r="E581" s="747" t="s">
        <v>2953</v>
      </c>
      <c r="F581" s="665" t="s">
        <v>2921</v>
      </c>
      <c r="G581" s="665" t="s">
        <v>3023</v>
      </c>
      <c r="H581" s="665" t="s">
        <v>529</v>
      </c>
      <c r="I581" s="665" t="s">
        <v>3114</v>
      </c>
      <c r="J581" s="665" t="s">
        <v>895</v>
      </c>
      <c r="K581" s="665" t="s">
        <v>3115</v>
      </c>
      <c r="L581" s="666">
        <v>0</v>
      </c>
      <c r="M581" s="666">
        <v>0</v>
      </c>
      <c r="N581" s="665">
        <v>2</v>
      </c>
      <c r="O581" s="748">
        <v>1.5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5</v>
      </c>
      <c r="B582" s="665" t="s">
        <v>2566</v>
      </c>
      <c r="C582" s="665" t="s">
        <v>2927</v>
      </c>
      <c r="D582" s="746" t="s">
        <v>4079</v>
      </c>
      <c r="E582" s="747" t="s">
        <v>2953</v>
      </c>
      <c r="F582" s="665" t="s">
        <v>2921</v>
      </c>
      <c r="G582" s="665" t="s">
        <v>3023</v>
      </c>
      <c r="H582" s="665" t="s">
        <v>529</v>
      </c>
      <c r="I582" s="665" t="s">
        <v>3114</v>
      </c>
      <c r="J582" s="665" t="s">
        <v>895</v>
      </c>
      <c r="K582" s="665" t="s">
        <v>3115</v>
      </c>
      <c r="L582" s="666">
        <v>1578.41</v>
      </c>
      <c r="M582" s="666">
        <v>9470.4600000000009</v>
      </c>
      <c r="N582" s="665">
        <v>6</v>
      </c>
      <c r="O582" s="748">
        <v>5</v>
      </c>
      <c r="P582" s="666">
        <v>9470.4600000000009</v>
      </c>
      <c r="Q582" s="681">
        <v>1</v>
      </c>
      <c r="R582" s="665">
        <v>6</v>
      </c>
      <c r="S582" s="681">
        <v>1</v>
      </c>
      <c r="T582" s="748">
        <v>5</v>
      </c>
      <c r="U582" s="704">
        <v>1</v>
      </c>
    </row>
    <row r="583" spans="1:21" ht="14.4" customHeight="1" x14ac:dyDescent="0.3">
      <c r="A583" s="664">
        <v>5</v>
      </c>
      <c r="B583" s="665" t="s">
        <v>2566</v>
      </c>
      <c r="C583" s="665" t="s">
        <v>2927</v>
      </c>
      <c r="D583" s="746" t="s">
        <v>4079</v>
      </c>
      <c r="E583" s="747" t="s">
        <v>2953</v>
      </c>
      <c r="F583" s="665" t="s">
        <v>2921</v>
      </c>
      <c r="G583" s="665" t="s">
        <v>3023</v>
      </c>
      <c r="H583" s="665" t="s">
        <v>529</v>
      </c>
      <c r="I583" s="665" t="s">
        <v>3180</v>
      </c>
      <c r="J583" s="665" t="s">
        <v>895</v>
      </c>
      <c r="K583" s="665" t="s">
        <v>3181</v>
      </c>
      <c r="L583" s="666">
        <v>0</v>
      </c>
      <c r="M583" s="666">
        <v>0</v>
      </c>
      <c r="N583" s="665">
        <v>1</v>
      </c>
      <c r="O583" s="748">
        <v>1</v>
      </c>
      <c r="P583" s="666">
        <v>0</v>
      </c>
      <c r="Q583" s="681"/>
      <c r="R583" s="665">
        <v>1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5</v>
      </c>
      <c r="B584" s="665" t="s">
        <v>2566</v>
      </c>
      <c r="C584" s="665" t="s">
        <v>2927</v>
      </c>
      <c r="D584" s="746" t="s">
        <v>4079</v>
      </c>
      <c r="E584" s="747" t="s">
        <v>2953</v>
      </c>
      <c r="F584" s="665" t="s">
        <v>2921</v>
      </c>
      <c r="G584" s="665" t="s">
        <v>3279</v>
      </c>
      <c r="H584" s="665" t="s">
        <v>1433</v>
      </c>
      <c r="I584" s="665" t="s">
        <v>3280</v>
      </c>
      <c r="J584" s="665" t="s">
        <v>3281</v>
      </c>
      <c r="K584" s="665" t="s">
        <v>3282</v>
      </c>
      <c r="L584" s="666">
        <v>99.66</v>
      </c>
      <c r="M584" s="666">
        <v>298.98</v>
      </c>
      <c r="N584" s="665">
        <v>3</v>
      </c>
      <c r="O584" s="748">
        <v>1</v>
      </c>
      <c r="P584" s="666">
        <v>298.98</v>
      </c>
      <c r="Q584" s="681">
        <v>1</v>
      </c>
      <c r="R584" s="665">
        <v>3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5</v>
      </c>
      <c r="B585" s="665" t="s">
        <v>2566</v>
      </c>
      <c r="C585" s="665" t="s">
        <v>2927</v>
      </c>
      <c r="D585" s="746" t="s">
        <v>4079</v>
      </c>
      <c r="E585" s="747" t="s">
        <v>2953</v>
      </c>
      <c r="F585" s="665" t="s">
        <v>2921</v>
      </c>
      <c r="G585" s="665" t="s">
        <v>3574</v>
      </c>
      <c r="H585" s="665" t="s">
        <v>529</v>
      </c>
      <c r="I585" s="665" t="s">
        <v>3575</v>
      </c>
      <c r="J585" s="665" t="s">
        <v>3576</v>
      </c>
      <c r="K585" s="665" t="s">
        <v>3577</v>
      </c>
      <c r="L585" s="666">
        <v>61.97</v>
      </c>
      <c r="M585" s="666">
        <v>123.94</v>
      </c>
      <c r="N585" s="665">
        <v>2</v>
      </c>
      <c r="O585" s="748">
        <v>0.5</v>
      </c>
      <c r="P585" s="666">
        <v>123.94</v>
      </c>
      <c r="Q585" s="681">
        <v>1</v>
      </c>
      <c r="R585" s="665">
        <v>2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5</v>
      </c>
      <c r="B586" s="665" t="s">
        <v>2566</v>
      </c>
      <c r="C586" s="665" t="s">
        <v>2927</v>
      </c>
      <c r="D586" s="746" t="s">
        <v>4079</v>
      </c>
      <c r="E586" s="747" t="s">
        <v>2953</v>
      </c>
      <c r="F586" s="665" t="s">
        <v>2921</v>
      </c>
      <c r="G586" s="665" t="s">
        <v>3120</v>
      </c>
      <c r="H586" s="665" t="s">
        <v>529</v>
      </c>
      <c r="I586" s="665" t="s">
        <v>3578</v>
      </c>
      <c r="J586" s="665" t="s">
        <v>3579</v>
      </c>
      <c r="K586" s="665" t="s">
        <v>3580</v>
      </c>
      <c r="L586" s="666">
        <v>50.32</v>
      </c>
      <c r="M586" s="666">
        <v>50.32</v>
      </c>
      <c r="N586" s="665">
        <v>1</v>
      </c>
      <c r="O586" s="748">
        <v>1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5</v>
      </c>
      <c r="B587" s="665" t="s">
        <v>2566</v>
      </c>
      <c r="C587" s="665" t="s">
        <v>2927</v>
      </c>
      <c r="D587" s="746" t="s">
        <v>4079</v>
      </c>
      <c r="E587" s="747" t="s">
        <v>2953</v>
      </c>
      <c r="F587" s="665" t="s">
        <v>2921</v>
      </c>
      <c r="G587" s="665" t="s">
        <v>3120</v>
      </c>
      <c r="H587" s="665" t="s">
        <v>529</v>
      </c>
      <c r="I587" s="665" t="s">
        <v>3581</v>
      </c>
      <c r="J587" s="665" t="s">
        <v>3122</v>
      </c>
      <c r="K587" s="665" t="s">
        <v>3582</v>
      </c>
      <c r="L587" s="666">
        <v>50.32</v>
      </c>
      <c r="M587" s="666">
        <v>201.28</v>
      </c>
      <c r="N587" s="665">
        <v>4</v>
      </c>
      <c r="O587" s="748">
        <v>3</v>
      </c>
      <c r="P587" s="666">
        <v>150.96</v>
      </c>
      <c r="Q587" s="681">
        <v>0.75</v>
      </c>
      <c r="R587" s="665">
        <v>3</v>
      </c>
      <c r="S587" s="681">
        <v>0.75</v>
      </c>
      <c r="T587" s="748">
        <v>2</v>
      </c>
      <c r="U587" s="704">
        <v>0.66666666666666663</v>
      </c>
    </row>
    <row r="588" spans="1:21" ht="14.4" customHeight="1" x14ac:dyDescent="0.3">
      <c r="A588" s="664">
        <v>5</v>
      </c>
      <c r="B588" s="665" t="s">
        <v>2566</v>
      </c>
      <c r="C588" s="665" t="s">
        <v>2927</v>
      </c>
      <c r="D588" s="746" t="s">
        <v>4079</v>
      </c>
      <c r="E588" s="747" t="s">
        <v>2953</v>
      </c>
      <c r="F588" s="665" t="s">
        <v>2921</v>
      </c>
      <c r="G588" s="665" t="s">
        <v>3047</v>
      </c>
      <c r="H588" s="665" t="s">
        <v>529</v>
      </c>
      <c r="I588" s="665" t="s">
        <v>767</v>
      </c>
      <c r="J588" s="665" t="s">
        <v>3048</v>
      </c>
      <c r="K588" s="665" t="s">
        <v>3049</v>
      </c>
      <c r="L588" s="666">
        <v>0</v>
      </c>
      <c r="M588" s="666">
        <v>0</v>
      </c>
      <c r="N588" s="665">
        <v>1</v>
      </c>
      <c r="O588" s="748">
        <v>0.5</v>
      </c>
      <c r="P588" s="666"/>
      <c r="Q588" s="681"/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5</v>
      </c>
      <c r="B589" s="665" t="s">
        <v>2566</v>
      </c>
      <c r="C589" s="665" t="s">
        <v>2927</v>
      </c>
      <c r="D589" s="746" t="s">
        <v>4079</v>
      </c>
      <c r="E589" s="747" t="s">
        <v>2953</v>
      </c>
      <c r="F589" s="665" t="s">
        <v>2921</v>
      </c>
      <c r="G589" s="665" t="s">
        <v>3583</v>
      </c>
      <c r="H589" s="665" t="s">
        <v>529</v>
      </c>
      <c r="I589" s="665" t="s">
        <v>3584</v>
      </c>
      <c r="J589" s="665" t="s">
        <v>3585</v>
      </c>
      <c r="K589" s="665" t="s">
        <v>3586</v>
      </c>
      <c r="L589" s="666">
        <v>79.069999999999993</v>
      </c>
      <c r="M589" s="666">
        <v>237.20999999999998</v>
      </c>
      <c r="N589" s="665">
        <v>3</v>
      </c>
      <c r="O589" s="748">
        <v>1.5</v>
      </c>
      <c r="P589" s="666">
        <v>237.20999999999998</v>
      </c>
      <c r="Q589" s="681">
        <v>1</v>
      </c>
      <c r="R589" s="665">
        <v>3</v>
      </c>
      <c r="S589" s="681">
        <v>1</v>
      </c>
      <c r="T589" s="748">
        <v>1.5</v>
      </c>
      <c r="U589" s="704">
        <v>1</v>
      </c>
    </row>
    <row r="590" spans="1:21" ht="14.4" customHeight="1" x14ac:dyDescent="0.3">
      <c r="A590" s="664">
        <v>5</v>
      </c>
      <c r="B590" s="665" t="s">
        <v>2566</v>
      </c>
      <c r="C590" s="665" t="s">
        <v>2927</v>
      </c>
      <c r="D590" s="746" t="s">
        <v>4079</v>
      </c>
      <c r="E590" s="747" t="s">
        <v>2953</v>
      </c>
      <c r="F590" s="665" t="s">
        <v>2921</v>
      </c>
      <c r="G590" s="665" t="s">
        <v>3587</v>
      </c>
      <c r="H590" s="665" t="s">
        <v>529</v>
      </c>
      <c r="I590" s="665" t="s">
        <v>3588</v>
      </c>
      <c r="J590" s="665" t="s">
        <v>3589</v>
      </c>
      <c r="K590" s="665" t="s">
        <v>3590</v>
      </c>
      <c r="L590" s="666">
        <v>0</v>
      </c>
      <c r="M590" s="666">
        <v>0</v>
      </c>
      <c r="N590" s="665">
        <v>1</v>
      </c>
      <c r="O590" s="748">
        <v>1</v>
      </c>
      <c r="P590" s="666">
        <v>0</v>
      </c>
      <c r="Q590" s="681"/>
      <c r="R590" s="665">
        <v>1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5</v>
      </c>
      <c r="B591" s="665" t="s">
        <v>2566</v>
      </c>
      <c r="C591" s="665" t="s">
        <v>2927</v>
      </c>
      <c r="D591" s="746" t="s">
        <v>4079</v>
      </c>
      <c r="E591" s="747" t="s">
        <v>2953</v>
      </c>
      <c r="F591" s="665" t="s">
        <v>2923</v>
      </c>
      <c r="G591" s="665" t="s">
        <v>3272</v>
      </c>
      <c r="H591" s="665" t="s">
        <v>529</v>
      </c>
      <c r="I591" s="665" t="s">
        <v>3591</v>
      </c>
      <c r="J591" s="665" t="s">
        <v>3592</v>
      </c>
      <c r="K591" s="665" t="s">
        <v>3593</v>
      </c>
      <c r="L591" s="666">
        <v>186.96</v>
      </c>
      <c r="M591" s="666">
        <v>747.84</v>
      </c>
      <c r="N591" s="665">
        <v>4</v>
      </c>
      <c r="O591" s="748">
        <v>2</v>
      </c>
      <c r="P591" s="666">
        <v>747.84</v>
      </c>
      <c r="Q591" s="681">
        <v>1</v>
      </c>
      <c r="R591" s="665">
        <v>4</v>
      </c>
      <c r="S591" s="681">
        <v>1</v>
      </c>
      <c r="T591" s="748">
        <v>2</v>
      </c>
      <c r="U591" s="704">
        <v>1</v>
      </c>
    </row>
    <row r="592" spans="1:21" ht="14.4" customHeight="1" x14ac:dyDescent="0.3">
      <c r="A592" s="664">
        <v>5</v>
      </c>
      <c r="B592" s="665" t="s">
        <v>2566</v>
      </c>
      <c r="C592" s="665" t="s">
        <v>2927</v>
      </c>
      <c r="D592" s="746" t="s">
        <v>4079</v>
      </c>
      <c r="E592" s="747" t="s">
        <v>2953</v>
      </c>
      <c r="F592" s="665" t="s">
        <v>2923</v>
      </c>
      <c r="G592" s="665" t="s">
        <v>3272</v>
      </c>
      <c r="H592" s="665" t="s">
        <v>529</v>
      </c>
      <c r="I592" s="665" t="s">
        <v>3287</v>
      </c>
      <c r="J592" s="665" t="s">
        <v>3288</v>
      </c>
      <c r="K592" s="665" t="s">
        <v>3289</v>
      </c>
      <c r="L592" s="666">
        <v>100</v>
      </c>
      <c r="M592" s="666">
        <v>1300</v>
      </c>
      <c r="N592" s="665">
        <v>13</v>
      </c>
      <c r="O592" s="748">
        <v>7</v>
      </c>
      <c r="P592" s="666">
        <v>1300</v>
      </c>
      <c r="Q592" s="681">
        <v>1</v>
      </c>
      <c r="R592" s="665">
        <v>13</v>
      </c>
      <c r="S592" s="681">
        <v>1</v>
      </c>
      <c r="T592" s="748">
        <v>7</v>
      </c>
      <c r="U592" s="704">
        <v>1</v>
      </c>
    </row>
    <row r="593" spans="1:21" ht="14.4" customHeight="1" x14ac:dyDescent="0.3">
      <c r="A593" s="664">
        <v>5</v>
      </c>
      <c r="B593" s="665" t="s">
        <v>2566</v>
      </c>
      <c r="C593" s="665" t="s">
        <v>2927</v>
      </c>
      <c r="D593" s="746" t="s">
        <v>4079</v>
      </c>
      <c r="E593" s="747" t="s">
        <v>2953</v>
      </c>
      <c r="F593" s="665" t="s">
        <v>2923</v>
      </c>
      <c r="G593" s="665" t="s">
        <v>3272</v>
      </c>
      <c r="H593" s="665" t="s">
        <v>529</v>
      </c>
      <c r="I593" s="665" t="s">
        <v>3290</v>
      </c>
      <c r="J593" s="665" t="s">
        <v>3291</v>
      </c>
      <c r="K593" s="665" t="s">
        <v>3292</v>
      </c>
      <c r="L593" s="666">
        <v>160</v>
      </c>
      <c r="M593" s="666">
        <v>2400</v>
      </c>
      <c r="N593" s="665">
        <v>15</v>
      </c>
      <c r="O593" s="748">
        <v>8</v>
      </c>
      <c r="P593" s="666">
        <v>2400</v>
      </c>
      <c r="Q593" s="681">
        <v>1</v>
      </c>
      <c r="R593" s="665">
        <v>15</v>
      </c>
      <c r="S593" s="681">
        <v>1</v>
      </c>
      <c r="T593" s="748">
        <v>8</v>
      </c>
      <c r="U593" s="704">
        <v>1</v>
      </c>
    </row>
    <row r="594" spans="1:21" ht="14.4" customHeight="1" x14ac:dyDescent="0.3">
      <c r="A594" s="664">
        <v>5</v>
      </c>
      <c r="B594" s="665" t="s">
        <v>2566</v>
      </c>
      <c r="C594" s="665" t="s">
        <v>2927</v>
      </c>
      <c r="D594" s="746" t="s">
        <v>4079</v>
      </c>
      <c r="E594" s="747" t="s">
        <v>2953</v>
      </c>
      <c r="F594" s="665" t="s">
        <v>2923</v>
      </c>
      <c r="G594" s="665" t="s">
        <v>3272</v>
      </c>
      <c r="H594" s="665" t="s">
        <v>529</v>
      </c>
      <c r="I594" s="665" t="s">
        <v>3273</v>
      </c>
      <c r="J594" s="665" t="s">
        <v>3274</v>
      </c>
      <c r="K594" s="665" t="s">
        <v>3275</v>
      </c>
      <c r="L594" s="666">
        <v>30</v>
      </c>
      <c r="M594" s="666">
        <v>1500</v>
      </c>
      <c r="N594" s="665">
        <v>50</v>
      </c>
      <c r="O594" s="748">
        <v>19</v>
      </c>
      <c r="P594" s="666">
        <v>1380</v>
      </c>
      <c r="Q594" s="681">
        <v>0.92</v>
      </c>
      <c r="R594" s="665">
        <v>46</v>
      </c>
      <c r="S594" s="681">
        <v>0.92</v>
      </c>
      <c r="T594" s="748">
        <v>18</v>
      </c>
      <c r="U594" s="704">
        <v>0.94736842105263153</v>
      </c>
    </row>
    <row r="595" spans="1:21" ht="14.4" customHeight="1" x14ac:dyDescent="0.3">
      <c r="A595" s="664">
        <v>5</v>
      </c>
      <c r="B595" s="665" t="s">
        <v>2566</v>
      </c>
      <c r="C595" s="665" t="s">
        <v>2927</v>
      </c>
      <c r="D595" s="746" t="s">
        <v>4079</v>
      </c>
      <c r="E595" s="747" t="s">
        <v>2953</v>
      </c>
      <c r="F595" s="665" t="s">
        <v>2923</v>
      </c>
      <c r="G595" s="665" t="s">
        <v>3272</v>
      </c>
      <c r="H595" s="665" t="s">
        <v>529</v>
      </c>
      <c r="I595" s="665" t="s">
        <v>3594</v>
      </c>
      <c r="J595" s="665" t="s">
        <v>3595</v>
      </c>
      <c r="K595" s="665" t="s">
        <v>3596</v>
      </c>
      <c r="L595" s="666">
        <v>1600</v>
      </c>
      <c r="M595" s="666">
        <v>4800</v>
      </c>
      <c r="N595" s="665">
        <v>3</v>
      </c>
      <c r="O595" s="748">
        <v>2</v>
      </c>
      <c r="P595" s="666">
        <v>4800</v>
      </c>
      <c r="Q595" s="681">
        <v>1</v>
      </c>
      <c r="R595" s="665">
        <v>3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5</v>
      </c>
      <c r="B596" s="665" t="s">
        <v>2566</v>
      </c>
      <c r="C596" s="665" t="s">
        <v>2927</v>
      </c>
      <c r="D596" s="746" t="s">
        <v>4079</v>
      </c>
      <c r="E596" s="747" t="s">
        <v>2953</v>
      </c>
      <c r="F596" s="665" t="s">
        <v>2923</v>
      </c>
      <c r="G596" s="665" t="s">
        <v>3272</v>
      </c>
      <c r="H596" s="665" t="s">
        <v>529</v>
      </c>
      <c r="I596" s="665" t="s">
        <v>3597</v>
      </c>
      <c r="J596" s="665" t="s">
        <v>3598</v>
      </c>
      <c r="K596" s="665" t="s">
        <v>3599</v>
      </c>
      <c r="L596" s="666">
        <v>1512.58</v>
      </c>
      <c r="M596" s="666">
        <v>3025.16</v>
      </c>
      <c r="N596" s="665">
        <v>2</v>
      </c>
      <c r="O596" s="748">
        <v>1</v>
      </c>
      <c r="P596" s="666">
        <v>1512.58</v>
      </c>
      <c r="Q596" s="681">
        <v>0.5</v>
      </c>
      <c r="R596" s="665">
        <v>1</v>
      </c>
      <c r="S596" s="681">
        <v>0.5</v>
      </c>
      <c r="T596" s="748">
        <v>0.5</v>
      </c>
      <c r="U596" s="704">
        <v>0.5</v>
      </c>
    </row>
    <row r="597" spans="1:21" ht="14.4" customHeight="1" x14ac:dyDescent="0.3">
      <c r="A597" s="664">
        <v>5</v>
      </c>
      <c r="B597" s="665" t="s">
        <v>2566</v>
      </c>
      <c r="C597" s="665" t="s">
        <v>2927</v>
      </c>
      <c r="D597" s="746" t="s">
        <v>4079</v>
      </c>
      <c r="E597" s="747" t="s">
        <v>2953</v>
      </c>
      <c r="F597" s="665" t="s">
        <v>2923</v>
      </c>
      <c r="G597" s="665" t="s">
        <v>3272</v>
      </c>
      <c r="H597" s="665" t="s">
        <v>529</v>
      </c>
      <c r="I597" s="665" t="s">
        <v>3600</v>
      </c>
      <c r="J597" s="665" t="s">
        <v>3601</v>
      </c>
      <c r="K597" s="665" t="s">
        <v>3602</v>
      </c>
      <c r="L597" s="666">
        <v>173.96</v>
      </c>
      <c r="M597" s="666">
        <v>695.84</v>
      </c>
      <c r="N597" s="665">
        <v>4</v>
      </c>
      <c r="O597" s="748">
        <v>2</v>
      </c>
      <c r="P597" s="666">
        <v>347.92</v>
      </c>
      <c r="Q597" s="681">
        <v>0.5</v>
      </c>
      <c r="R597" s="665">
        <v>2</v>
      </c>
      <c r="S597" s="681">
        <v>0.5</v>
      </c>
      <c r="T597" s="748">
        <v>1</v>
      </c>
      <c r="U597" s="704">
        <v>0.5</v>
      </c>
    </row>
    <row r="598" spans="1:21" ht="14.4" customHeight="1" x14ac:dyDescent="0.3">
      <c r="A598" s="664">
        <v>5</v>
      </c>
      <c r="B598" s="665" t="s">
        <v>2566</v>
      </c>
      <c r="C598" s="665" t="s">
        <v>2927</v>
      </c>
      <c r="D598" s="746" t="s">
        <v>4079</v>
      </c>
      <c r="E598" s="747" t="s">
        <v>2953</v>
      </c>
      <c r="F598" s="665" t="s">
        <v>2923</v>
      </c>
      <c r="G598" s="665" t="s">
        <v>3272</v>
      </c>
      <c r="H598" s="665" t="s">
        <v>529</v>
      </c>
      <c r="I598" s="665" t="s">
        <v>3603</v>
      </c>
      <c r="J598" s="665" t="s">
        <v>3604</v>
      </c>
      <c r="K598" s="665" t="s">
        <v>3605</v>
      </c>
      <c r="L598" s="666">
        <v>1541.33</v>
      </c>
      <c r="M598" s="666">
        <v>6165.32</v>
      </c>
      <c r="N598" s="665">
        <v>4</v>
      </c>
      <c r="O598" s="748">
        <v>4</v>
      </c>
      <c r="P598" s="666">
        <v>6165.32</v>
      </c>
      <c r="Q598" s="681">
        <v>1</v>
      </c>
      <c r="R598" s="665">
        <v>4</v>
      </c>
      <c r="S598" s="681">
        <v>1</v>
      </c>
      <c r="T598" s="748">
        <v>4</v>
      </c>
      <c r="U598" s="704">
        <v>1</v>
      </c>
    </row>
    <row r="599" spans="1:21" ht="14.4" customHeight="1" x14ac:dyDescent="0.3">
      <c r="A599" s="664">
        <v>5</v>
      </c>
      <c r="B599" s="665" t="s">
        <v>2566</v>
      </c>
      <c r="C599" s="665" t="s">
        <v>2927</v>
      </c>
      <c r="D599" s="746" t="s">
        <v>4079</v>
      </c>
      <c r="E599" s="747" t="s">
        <v>2953</v>
      </c>
      <c r="F599" s="665" t="s">
        <v>2923</v>
      </c>
      <c r="G599" s="665" t="s">
        <v>3272</v>
      </c>
      <c r="H599" s="665" t="s">
        <v>529</v>
      </c>
      <c r="I599" s="665" t="s">
        <v>3606</v>
      </c>
      <c r="J599" s="665" t="s">
        <v>3607</v>
      </c>
      <c r="K599" s="665" t="s">
        <v>3608</v>
      </c>
      <c r="L599" s="666">
        <v>734.52</v>
      </c>
      <c r="M599" s="666">
        <v>4407.12</v>
      </c>
      <c r="N599" s="665">
        <v>6</v>
      </c>
      <c r="O599" s="748">
        <v>6</v>
      </c>
      <c r="P599" s="666">
        <v>4407.12</v>
      </c>
      <c r="Q599" s="681">
        <v>1</v>
      </c>
      <c r="R599" s="665">
        <v>6</v>
      </c>
      <c r="S599" s="681">
        <v>1</v>
      </c>
      <c r="T599" s="748">
        <v>6</v>
      </c>
      <c r="U599" s="704">
        <v>1</v>
      </c>
    </row>
    <row r="600" spans="1:21" ht="14.4" customHeight="1" x14ac:dyDescent="0.3">
      <c r="A600" s="664">
        <v>5</v>
      </c>
      <c r="B600" s="665" t="s">
        <v>2566</v>
      </c>
      <c r="C600" s="665" t="s">
        <v>2927</v>
      </c>
      <c r="D600" s="746" t="s">
        <v>4079</v>
      </c>
      <c r="E600" s="747" t="s">
        <v>2953</v>
      </c>
      <c r="F600" s="665" t="s">
        <v>2923</v>
      </c>
      <c r="G600" s="665" t="s">
        <v>3272</v>
      </c>
      <c r="H600" s="665" t="s">
        <v>529</v>
      </c>
      <c r="I600" s="665" t="s">
        <v>3609</v>
      </c>
      <c r="J600" s="665" t="s">
        <v>3610</v>
      </c>
      <c r="K600" s="665" t="s">
        <v>3596</v>
      </c>
      <c r="L600" s="666">
        <v>1599.97</v>
      </c>
      <c r="M600" s="666">
        <v>3199.94</v>
      </c>
      <c r="N600" s="665">
        <v>2</v>
      </c>
      <c r="O600" s="748">
        <v>1</v>
      </c>
      <c r="P600" s="666">
        <v>3199.94</v>
      </c>
      <c r="Q600" s="681">
        <v>1</v>
      </c>
      <c r="R600" s="665">
        <v>2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5</v>
      </c>
      <c r="B601" s="665" t="s">
        <v>2566</v>
      </c>
      <c r="C601" s="665" t="s">
        <v>2927</v>
      </c>
      <c r="D601" s="746" t="s">
        <v>4079</v>
      </c>
      <c r="E601" s="747" t="s">
        <v>2953</v>
      </c>
      <c r="F601" s="665" t="s">
        <v>2923</v>
      </c>
      <c r="G601" s="665" t="s">
        <v>3272</v>
      </c>
      <c r="H601" s="665" t="s">
        <v>529</v>
      </c>
      <c r="I601" s="665" t="s">
        <v>3611</v>
      </c>
      <c r="J601" s="665" t="s">
        <v>3612</v>
      </c>
      <c r="K601" s="665" t="s">
        <v>3613</v>
      </c>
      <c r="L601" s="666">
        <v>1859.93</v>
      </c>
      <c r="M601" s="666">
        <v>1859.93</v>
      </c>
      <c r="N601" s="665">
        <v>1</v>
      </c>
      <c r="O601" s="748">
        <v>1</v>
      </c>
      <c r="P601" s="666">
        <v>1859.93</v>
      </c>
      <c r="Q601" s="681">
        <v>1</v>
      </c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5</v>
      </c>
      <c r="B602" s="665" t="s">
        <v>2566</v>
      </c>
      <c r="C602" s="665" t="s">
        <v>2927</v>
      </c>
      <c r="D602" s="746" t="s">
        <v>4079</v>
      </c>
      <c r="E602" s="747" t="s">
        <v>2953</v>
      </c>
      <c r="F602" s="665" t="s">
        <v>2923</v>
      </c>
      <c r="G602" s="665" t="s">
        <v>3272</v>
      </c>
      <c r="H602" s="665" t="s">
        <v>529</v>
      </c>
      <c r="I602" s="665" t="s">
        <v>3614</v>
      </c>
      <c r="J602" s="665" t="s">
        <v>3615</v>
      </c>
      <c r="K602" s="665" t="s">
        <v>3616</v>
      </c>
      <c r="L602" s="666">
        <v>992.37</v>
      </c>
      <c r="M602" s="666">
        <v>4961.8500000000004</v>
      </c>
      <c r="N602" s="665">
        <v>5</v>
      </c>
      <c r="O602" s="748">
        <v>2</v>
      </c>
      <c r="P602" s="666">
        <v>4961.8500000000004</v>
      </c>
      <c r="Q602" s="681">
        <v>1</v>
      </c>
      <c r="R602" s="665">
        <v>5</v>
      </c>
      <c r="S602" s="681">
        <v>1</v>
      </c>
      <c r="T602" s="748">
        <v>2</v>
      </c>
      <c r="U602" s="704">
        <v>1</v>
      </c>
    </row>
    <row r="603" spans="1:21" ht="14.4" customHeight="1" x14ac:dyDescent="0.3">
      <c r="A603" s="664">
        <v>5</v>
      </c>
      <c r="B603" s="665" t="s">
        <v>2566</v>
      </c>
      <c r="C603" s="665" t="s">
        <v>2927</v>
      </c>
      <c r="D603" s="746" t="s">
        <v>4079</v>
      </c>
      <c r="E603" s="747" t="s">
        <v>2953</v>
      </c>
      <c r="F603" s="665" t="s">
        <v>2923</v>
      </c>
      <c r="G603" s="665" t="s">
        <v>3272</v>
      </c>
      <c r="H603" s="665" t="s">
        <v>529</v>
      </c>
      <c r="I603" s="665" t="s">
        <v>3617</v>
      </c>
      <c r="J603" s="665" t="s">
        <v>3612</v>
      </c>
      <c r="K603" s="665" t="s">
        <v>3618</v>
      </c>
      <c r="L603" s="666">
        <v>185.99</v>
      </c>
      <c r="M603" s="666">
        <v>7439.6</v>
      </c>
      <c r="N603" s="665">
        <v>40</v>
      </c>
      <c r="O603" s="748">
        <v>2</v>
      </c>
      <c r="P603" s="666">
        <v>3719.8</v>
      </c>
      <c r="Q603" s="681">
        <v>0.5</v>
      </c>
      <c r="R603" s="665">
        <v>20</v>
      </c>
      <c r="S603" s="681">
        <v>0.5</v>
      </c>
      <c r="T603" s="748">
        <v>1</v>
      </c>
      <c r="U603" s="704">
        <v>0.5</v>
      </c>
    </row>
    <row r="604" spans="1:21" ht="14.4" customHeight="1" x14ac:dyDescent="0.3">
      <c r="A604" s="664">
        <v>5</v>
      </c>
      <c r="B604" s="665" t="s">
        <v>2566</v>
      </c>
      <c r="C604" s="665" t="s">
        <v>2927</v>
      </c>
      <c r="D604" s="746" t="s">
        <v>4079</v>
      </c>
      <c r="E604" s="747" t="s">
        <v>2953</v>
      </c>
      <c r="F604" s="665" t="s">
        <v>2923</v>
      </c>
      <c r="G604" s="665" t="s">
        <v>3124</v>
      </c>
      <c r="H604" s="665" t="s">
        <v>529</v>
      </c>
      <c r="I604" s="665" t="s">
        <v>3619</v>
      </c>
      <c r="J604" s="665" t="s">
        <v>3620</v>
      </c>
      <c r="K604" s="665" t="s">
        <v>3621</v>
      </c>
      <c r="L604" s="666">
        <v>410</v>
      </c>
      <c r="M604" s="666">
        <v>820</v>
      </c>
      <c r="N604" s="665">
        <v>2</v>
      </c>
      <c r="O604" s="748">
        <v>2</v>
      </c>
      <c r="P604" s="666">
        <v>820</v>
      </c>
      <c r="Q604" s="681">
        <v>1</v>
      </c>
      <c r="R604" s="665">
        <v>2</v>
      </c>
      <c r="S604" s="681">
        <v>1</v>
      </c>
      <c r="T604" s="748">
        <v>2</v>
      </c>
      <c r="U604" s="704">
        <v>1</v>
      </c>
    </row>
    <row r="605" spans="1:21" ht="14.4" customHeight="1" x14ac:dyDescent="0.3">
      <c r="A605" s="664">
        <v>5</v>
      </c>
      <c r="B605" s="665" t="s">
        <v>2566</v>
      </c>
      <c r="C605" s="665" t="s">
        <v>2927</v>
      </c>
      <c r="D605" s="746" t="s">
        <v>4079</v>
      </c>
      <c r="E605" s="747" t="s">
        <v>2953</v>
      </c>
      <c r="F605" s="665" t="s">
        <v>2923</v>
      </c>
      <c r="G605" s="665" t="s">
        <v>3124</v>
      </c>
      <c r="H605" s="665" t="s">
        <v>529</v>
      </c>
      <c r="I605" s="665" t="s">
        <v>3622</v>
      </c>
      <c r="J605" s="665" t="s">
        <v>3126</v>
      </c>
      <c r="K605" s="665" t="s">
        <v>3623</v>
      </c>
      <c r="L605" s="666">
        <v>566</v>
      </c>
      <c r="M605" s="666">
        <v>566</v>
      </c>
      <c r="N605" s="665">
        <v>1</v>
      </c>
      <c r="O605" s="748">
        <v>1</v>
      </c>
      <c r="P605" s="666">
        <v>566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5</v>
      </c>
      <c r="B606" s="665" t="s">
        <v>2566</v>
      </c>
      <c r="C606" s="665" t="s">
        <v>2927</v>
      </c>
      <c r="D606" s="746" t="s">
        <v>4079</v>
      </c>
      <c r="E606" s="747" t="s">
        <v>2953</v>
      </c>
      <c r="F606" s="665" t="s">
        <v>2923</v>
      </c>
      <c r="G606" s="665" t="s">
        <v>3124</v>
      </c>
      <c r="H606" s="665" t="s">
        <v>529</v>
      </c>
      <c r="I606" s="665" t="s">
        <v>3624</v>
      </c>
      <c r="J606" s="665" t="s">
        <v>3620</v>
      </c>
      <c r="K606" s="665" t="s">
        <v>3625</v>
      </c>
      <c r="L606" s="666">
        <v>410</v>
      </c>
      <c r="M606" s="666">
        <v>410</v>
      </c>
      <c r="N606" s="665">
        <v>1</v>
      </c>
      <c r="O606" s="748">
        <v>1</v>
      </c>
      <c r="P606" s="666">
        <v>410</v>
      </c>
      <c r="Q606" s="681">
        <v>1</v>
      </c>
      <c r="R606" s="665">
        <v>1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5</v>
      </c>
      <c r="B607" s="665" t="s">
        <v>2566</v>
      </c>
      <c r="C607" s="665" t="s">
        <v>2927</v>
      </c>
      <c r="D607" s="746" t="s">
        <v>4079</v>
      </c>
      <c r="E607" s="747" t="s">
        <v>2953</v>
      </c>
      <c r="F607" s="665" t="s">
        <v>2923</v>
      </c>
      <c r="G607" s="665" t="s">
        <v>3124</v>
      </c>
      <c r="H607" s="665" t="s">
        <v>529</v>
      </c>
      <c r="I607" s="665" t="s">
        <v>3125</v>
      </c>
      <c r="J607" s="665" t="s">
        <v>3126</v>
      </c>
      <c r="K607" s="665" t="s">
        <v>3293</v>
      </c>
      <c r="L607" s="666">
        <v>600</v>
      </c>
      <c r="M607" s="666">
        <v>7200</v>
      </c>
      <c r="N607" s="665">
        <v>12</v>
      </c>
      <c r="O607" s="748">
        <v>12</v>
      </c>
      <c r="P607" s="666">
        <v>4200</v>
      </c>
      <c r="Q607" s="681">
        <v>0.58333333333333337</v>
      </c>
      <c r="R607" s="665">
        <v>7</v>
      </c>
      <c r="S607" s="681">
        <v>0.58333333333333337</v>
      </c>
      <c r="T607" s="748">
        <v>7</v>
      </c>
      <c r="U607" s="704">
        <v>0.58333333333333337</v>
      </c>
    </row>
    <row r="608" spans="1:21" ht="14.4" customHeight="1" x14ac:dyDescent="0.3">
      <c r="A608" s="664">
        <v>5</v>
      </c>
      <c r="B608" s="665" t="s">
        <v>2566</v>
      </c>
      <c r="C608" s="665" t="s">
        <v>2927</v>
      </c>
      <c r="D608" s="746" t="s">
        <v>4079</v>
      </c>
      <c r="E608" s="747" t="s">
        <v>2953</v>
      </c>
      <c r="F608" s="665" t="s">
        <v>2923</v>
      </c>
      <c r="G608" s="665" t="s">
        <v>3124</v>
      </c>
      <c r="H608" s="665" t="s">
        <v>529</v>
      </c>
      <c r="I608" s="665" t="s">
        <v>3125</v>
      </c>
      <c r="J608" s="665" t="s">
        <v>3126</v>
      </c>
      <c r="K608" s="665" t="s">
        <v>3127</v>
      </c>
      <c r="L608" s="666">
        <v>600</v>
      </c>
      <c r="M608" s="666">
        <v>3000</v>
      </c>
      <c r="N608" s="665">
        <v>5</v>
      </c>
      <c r="O608" s="748">
        <v>5</v>
      </c>
      <c r="P608" s="666">
        <v>1800</v>
      </c>
      <c r="Q608" s="681">
        <v>0.6</v>
      </c>
      <c r="R608" s="665">
        <v>3</v>
      </c>
      <c r="S608" s="681">
        <v>0.6</v>
      </c>
      <c r="T608" s="748">
        <v>3</v>
      </c>
      <c r="U608" s="704">
        <v>0.6</v>
      </c>
    </row>
    <row r="609" spans="1:21" ht="14.4" customHeight="1" x14ac:dyDescent="0.3">
      <c r="A609" s="664">
        <v>5</v>
      </c>
      <c r="B609" s="665" t="s">
        <v>2566</v>
      </c>
      <c r="C609" s="665" t="s">
        <v>2927</v>
      </c>
      <c r="D609" s="746" t="s">
        <v>4079</v>
      </c>
      <c r="E609" s="747" t="s">
        <v>2953</v>
      </c>
      <c r="F609" s="665" t="s">
        <v>2923</v>
      </c>
      <c r="G609" s="665" t="s">
        <v>3124</v>
      </c>
      <c r="H609" s="665" t="s">
        <v>529</v>
      </c>
      <c r="I609" s="665" t="s">
        <v>3626</v>
      </c>
      <c r="J609" s="665" t="s">
        <v>3126</v>
      </c>
      <c r="K609" s="665" t="s">
        <v>3627</v>
      </c>
      <c r="L609" s="666">
        <v>600</v>
      </c>
      <c r="M609" s="666">
        <v>600</v>
      </c>
      <c r="N609" s="665">
        <v>1</v>
      </c>
      <c r="O609" s="748">
        <v>1</v>
      </c>
      <c r="P609" s="666">
        <v>600</v>
      </c>
      <c r="Q609" s="681">
        <v>1</v>
      </c>
      <c r="R609" s="665">
        <v>1</v>
      </c>
      <c r="S609" s="681">
        <v>1</v>
      </c>
      <c r="T609" s="748">
        <v>1</v>
      </c>
      <c r="U609" s="704">
        <v>1</v>
      </c>
    </row>
    <row r="610" spans="1:21" ht="14.4" customHeight="1" x14ac:dyDescent="0.3">
      <c r="A610" s="664">
        <v>5</v>
      </c>
      <c r="B610" s="665" t="s">
        <v>2566</v>
      </c>
      <c r="C610" s="665" t="s">
        <v>2927</v>
      </c>
      <c r="D610" s="746" t="s">
        <v>4079</v>
      </c>
      <c r="E610" s="747" t="s">
        <v>2953</v>
      </c>
      <c r="F610" s="665" t="s">
        <v>2923</v>
      </c>
      <c r="G610" s="665" t="s">
        <v>3124</v>
      </c>
      <c r="H610" s="665" t="s">
        <v>529</v>
      </c>
      <c r="I610" s="665" t="s">
        <v>3628</v>
      </c>
      <c r="J610" s="665" t="s">
        <v>3126</v>
      </c>
      <c r="K610" s="665" t="s">
        <v>3629</v>
      </c>
      <c r="L610" s="666">
        <v>600</v>
      </c>
      <c r="M610" s="666">
        <v>600</v>
      </c>
      <c r="N610" s="665">
        <v>1</v>
      </c>
      <c r="O610" s="748">
        <v>1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5</v>
      </c>
      <c r="B611" s="665" t="s">
        <v>2566</v>
      </c>
      <c r="C611" s="665" t="s">
        <v>2927</v>
      </c>
      <c r="D611" s="746" t="s">
        <v>4079</v>
      </c>
      <c r="E611" s="747" t="s">
        <v>2952</v>
      </c>
      <c r="F611" s="665" t="s">
        <v>2921</v>
      </c>
      <c r="G611" s="665" t="s">
        <v>3055</v>
      </c>
      <c r="H611" s="665" t="s">
        <v>529</v>
      </c>
      <c r="I611" s="665" t="s">
        <v>3630</v>
      </c>
      <c r="J611" s="665" t="s">
        <v>660</v>
      </c>
      <c r="K611" s="665" t="s">
        <v>3000</v>
      </c>
      <c r="L611" s="666">
        <v>0</v>
      </c>
      <c r="M611" s="666">
        <v>0</v>
      </c>
      <c r="N611" s="665">
        <v>1</v>
      </c>
      <c r="O611" s="748">
        <v>0.5</v>
      </c>
      <c r="P611" s="666">
        <v>0</v>
      </c>
      <c r="Q611" s="681"/>
      <c r="R611" s="665">
        <v>1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5</v>
      </c>
      <c r="B612" s="665" t="s">
        <v>2566</v>
      </c>
      <c r="C612" s="665" t="s">
        <v>2927</v>
      </c>
      <c r="D612" s="746" t="s">
        <v>4079</v>
      </c>
      <c r="E612" s="747" t="s">
        <v>2952</v>
      </c>
      <c r="F612" s="665" t="s">
        <v>2921</v>
      </c>
      <c r="G612" s="665" t="s">
        <v>2958</v>
      </c>
      <c r="H612" s="665" t="s">
        <v>529</v>
      </c>
      <c r="I612" s="665" t="s">
        <v>3138</v>
      </c>
      <c r="J612" s="665" t="s">
        <v>3139</v>
      </c>
      <c r="K612" s="665" t="s">
        <v>3140</v>
      </c>
      <c r="L612" s="666">
        <v>154.36000000000001</v>
      </c>
      <c r="M612" s="666">
        <v>1697.9600000000005</v>
      </c>
      <c r="N612" s="665">
        <v>11</v>
      </c>
      <c r="O612" s="748">
        <v>9</v>
      </c>
      <c r="P612" s="666">
        <v>1543.6000000000004</v>
      </c>
      <c r="Q612" s="681">
        <v>0.90909090909090906</v>
      </c>
      <c r="R612" s="665">
        <v>10</v>
      </c>
      <c r="S612" s="681">
        <v>0.90909090909090906</v>
      </c>
      <c r="T612" s="748">
        <v>8</v>
      </c>
      <c r="U612" s="704">
        <v>0.88888888888888884</v>
      </c>
    </row>
    <row r="613" spans="1:21" ht="14.4" customHeight="1" x14ac:dyDescent="0.3">
      <c r="A613" s="664">
        <v>5</v>
      </c>
      <c r="B613" s="665" t="s">
        <v>2566</v>
      </c>
      <c r="C613" s="665" t="s">
        <v>2927</v>
      </c>
      <c r="D613" s="746" t="s">
        <v>4079</v>
      </c>
      <c r="E613" s="747" t="s">
        <v>2952</v>
      </c>
      <c r="F613" s="665" t="s">
        <v>2921</v>
      </c>
      <c r="G613" s="665" t="s">
        <v>2958</v>
      </c>
      <c r="H613" s="665" t="s">
        <v>529</v>
      </c>
      <c r="I613" s="665" t="s">
        <v>3631</v>
      </c>
      <c r="J613" s="665" t="s">
        <v>3139</v>
      </c>
      <c r="K613" s="665" t="s">
        <v>2756</v>
      </c>
      <c r="L613" s="666">
        <v>154.36000000000001</v>
      </c>
      <c r="M613" s="666">
        <v>154.36000000000001</v>
      </c>
      <c r="N613" s="665">
        <v>1</v>
      </c>
      <c r="O613" s="748">
        <v>1</v>
      </c>
      <c r="P613" s="666">
        <v>154.36000000000001</v>
      </c>
      <c r="Q613" s="681">
        <v>1</v>
      </c>
      <c r="R613" s="665">
        <v>1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5</v>
      </c>
      <c r="B614" s="665" t="s">
        <v>2566</v>
      </c>
      <c r="C614" s="665" t="s">
        <v>2927</v>
      </c>
      <c r="D614" s="746" t="s">
        <v>4079</v>
      </c>
      <c r="E614" s="747" t="s">
        <v>2952</v>
      </c>
      <c r="F614" s="665" t="s">
        <v>2921</v>
      </c>
      <c r="G614" s="665" t="s">
        <v>2958</v>
      </c>
      <c r="H614" s="665" t="s">
        <v>529</v>
      </c>
      <c r="I614" s="665" t="s">
        <v>3141</v>
      </c>
      <c r="J614" s="665" t="s">
        <v>2425</v>
      </c>
      <c r="K614" s="665" t="s">
        <v>3142</v>
      </c>
      <c r="L614" s="666">
        <v>0</v>
      </c>
      <c r="M614" s="666">
        <v>0</v>
      </c>
      <c r="N614" s="665">
        <v>1</v>
      </c>
      <c r="O614" s="748">
        <v>1</v>
      </c>
      <c r="P614" s="666">
        <v>0</v>
      </c>
      <c r="Q614" s="681"/>
      <c r="R614" s="665">
        <v>1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5</v>
      </c>
      <c r="B615" s="665" t="s">
        <v>2566</v>
      </c>
      <c r="C615" s="665" t="s">
        <v>2927</v>
      </c>
      <c r="D615" s="746" t="s">
        <v>4079</v>
      </c>
      <c r="E615" s="747" t="s">
        <v>2952</v>
      </c>
      <c r="F615" s="665" t="s">
        <v>2921</v>
      </c>
      <c r="G615" s="665" t="s">
        <v>2958</v>
      </c>
      <c r="H615" s="665" t="s">
        <v>1433</v>
      </c>
      <c r="I615" s="665" t="s">
        <v>1716</v>
      </c>
      <c r="J615" s="665" t="s">
        <v>2425</v>
      </c>
      <c r="K615" s="665" t="s">
        <v>2756</v>
      </c>
      <c r="L615" s="666">
        <v>154.36000000000001</v>
      </c>
      <c r="M615" s="666">
        <v>1234.8800000000001</v>
      </c>
      <c r="N615" s="665">
        <v>8</v>
      </c>
      <c r="O615" s="748">
        <v>6</v>
      </c>
      <c r="P615" s="666">
        <v>926.16000000000008</v>
      </c>
      <c r="Q615" s="681">
        <v>0.75</v>
      </c>
      <c r="R615" s="665">
        <v>6</v>
      </c>
      <c r="S615" s="681">
        <v>0.75</v>
      </c>
      <c r="T615" s="748">
        <v>4</v>
      </c>
      <c r="U615" s="704">
        <v>0.66666666666666663</v>
      </c>
    </row>
    <row r="616" spans="1:21" ht="14.4" customHeight="1" x14ac:dyDescent="0.3">
      <c r="A616" s="664">
        <v>5</v>
      </c>
      <c r="B616" s="665" t="s">
        <v>2566</v>
      </c>
      <c r="C616" s="665" t="s">
        <v>2927</v>
      </c>
      <c r="D616" s="746" t="s">
        <v>4079</v>
      </c>
      <c r="E616" s="747" t="s">
        <v>2952</v>
      </c>
      <c r="F616" s="665" t="s">
        <v>2921</v>
      </c>
      <c r="G616" s="665" t="s">
        <v>2958</v>
      </c>
      <c r="H616" s="665" t="s">
        <v>529</v>
      </c>
      <c r="I616" s="665" t="s">
        <v>2959</v>
      </c>
      <c r="J616" s="665" t="s">
        <v>2960</v>
      </c>
      <c r="K616" s="665" t="s">
        <v>2961</v>
      </c>
      <c r="L616" s="666">
        <v>149.52000000000001</v>
      </c>
      <c r="M616" s="666">
        <v>149.52000000000001</v>
      </c>
      <c r="N616" s="665">
        <v>1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5</v>
      </c>
      <c r="B617" s="665" t="s">
        <v>2566</v>
      </c>
      <c r="C617" s="665" t="s">
        <v>2927</v>
      </c>
      <c r="D617" s="746" t="s">
        <v>4079</v>
      </c>
      <c r="E617" s="747" t="s">
        <v>2952</v>
      </c>
      <c r="F617" s="665" t="s">
        <v>2921</v>
      </c>
      <c r="G617" s="665" t="s">
        <v>2958</v>
      </c>
      <c r="H617" s="665" t="s">
        <v>529</v>
      </c>
      <c r="I617" s="665" t="s">
        <v>3632</v>
      </c>
      <c r="J617" s="665" t="s">
        <v>3139</v>
      </c>
      <c r="K617" s="665" t="s">
        <v>3633</v>
      </c>
      <c r="L617" s="666">
        <v>154.36000000000001</v>
      </c>
      <c r="M617" s="666">
        <v>154.36000000000001</v>
      </c>
      <c r="N617" s="665">
        <v>1</v>
      </c>
      <c r="O617" s="748">
        <v>1</v>
      </c>
      <c r="P617" s="666">
        <v>154.36000000000001</v>
      </c>
      <c r="Q617" s="681">
        <v>1</v>
      </c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5</v>
      </c>
      <c r="B618" s="665" t="s">
        <v>2566</v>
      </c>
      <c r="C618" s="665" t="s">
        <v>2927</v>
      </c>
      <c r="D618" s="746" t="s">
        <v>4079</v>
      </c>
      <c r="E618" s="747" t="s">
        <v>2952</v>
      </c>
      <c r="F618" s="665" t="s">
        <v>2921</v>
      </c>
      <c r="G618" s="665" t="s">
        <v>2958</v>
      </c>
      <c r="H618" s="665" t="s">
        <v>529</v>
      </c>
      <c r="I618" s="665" t="s">
        <v>3406</v>
      </c>
      <c r="J618" s="665" t="s">
        <v>3139</v>
      </c>
      <c r="K618" s="665" t="s">
        <v>2756</v>
      </c>
      <c r="L618" s="666">
        <v>0</v>
      </c>
      <c r="M618" s="666">
        <v>0</v>
      </c>
      <c r="N618" s="665">
        <v>7</v>
      </c>
      <c r="O618" s="748">
        <v>6.5</v>
      </c>
      <c r="P618" s="666">
        <v>0</v>
      </c>
      <c r="Q618" s="681"/>
      <c r="R618" s="665">
        <v>6</v>
      </c>
      <c r="S618" s="681">
        <v>0.8571428571428571</v>
      </c>
      <c r="T618" s="748">
        <v>6</v>
      </c>
      <c r="U618" s="704">
        <v>0.92307692307692313</v>
      </c>
    </row>
    <row r="619" spans="1:21" ht="14.4" customHeight="1" x14ac:dyDescent="0.3">
      <c r="A619" s="664">
        <v>5</v>
      </c>
      <c r="B619" s="665" t="s">
        <v>2566</v>
      </c>
      <c r="C619" s="665" t="s">
        <v>2927</v>
      </c>
      <c r="D619" s="746" t="s">
        <v>4079</v>
      </c>
      <c r="E619" s="747" t="s">
        <v>2952</v>
      </c>
      <c r="F619" s="665" t="s">
        <v>2921</v>
      </c>
      <c r="G619" s="665" t="s">
        <v>3634</v>
      </c>
      <c r="H619" s="665" t="s">
        <v>529</v>
      </c>
      <c r="I619" s="665" t="s">
        <v>3635</v>
      </c>
      <c r="J619" s="665" t="s">
        <v>3636</v>
      </c>
      <c r="K619" s="665" t="s">
        <v>3637</v>
      </c>
      <c r="L619" s="666">
        <v>159.71</v>
      </c>
      <c r="M619" s="666">
        <v>159.71</v>
      </c>
      <c r="N619" s="665">
        <v>1</v>
      </c>
      <c r="O619" s="748">
        <v>1</v>
      </c>
      <c r="P619" s="666">
        <v>159.71</v>
      </c>
      <c r="Q619" s="681">
        <v>1</v>
      </c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5</v>
      </c>
      <c r="B620" s="665" t="s">
        <v>2566</v>
      </c>
      <c r="C620" s="665" t="s">
        <v>2927</v>
      </c>
      <c r="D620" s="746" t="s">
        <v>4079</v>
      </c>
      <c r="E620" s="747" t="s">
        <v>2952</v>
      </c>
      <c r="F620" s="665" t="s">
        <v>2921</v>
      </c>
      <c r="G620" s="665" t="s">
        <v>3294</v>
      </c>
      <c r="H620" s="665" t="s">
        <v>1433</v>
      </c>
      <c r="I620" s="665" t="s">
        <v>1731</v>
      </c>
      <c r="J620" s="665" t="s">
        <v>2774</v>
      </c>
      <c r="K620" s="665" t="s">
        <v>2775</v>
      </c>
      <c r="L620" s="666">
        <v>70.540000000000006</v>
      </c>
      <c r="M620" s="666">
        <v>70.540000000000006</v>
      </c>
      <c r="N620" s="665">
        <v>1</v>
      </c>
      <c r="O620" s="748">
        <v>0.5</v>
      </c>
      <c r="P620" s="666">
        <v>70.540000000000006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5</v>
      </c>
      <c r="B621" s="665" t="s">
        <v>2566</v>
      </c>
      <c r="C621" s="665" t="s">
        <v>2927</v>
      </c>
      <c r="D621" s="746" t="s">
        <v>4079</v>
      </c>
      <c r="E621" s="747" t="s">
        <v>2952</v>
      </c>
      <c r="F621" s="665" t="s">
        <v>2921</v>
      </c>
      <c r="G621" s="665" t="s">
        <v>2969</v>
      </c>
      <c r="H621" s="665" t="s">
        <v>529</v>
      </c>
      <c r="I621" s="665" t="s">
        <v>2970</v>
      </c>
      <c r="J621" s="665" t="s">
        <v>2971</v>
      </c>
      <c r="K621" s="665" t="s">
        <v>2770</v>
      </c>
      <c r="L621" s="666">
        <v>170.52</v>
      </c>
      <c r="M621" s="666">
        <v>341.04</v>
      </c>
      <c r="N621" s="665">
        <v>2</v>
      </c>
      <c r="O621" s="748">
        <v>1.5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5</v>
      </c>
      <c r="B622" s="665" t="s">
        <v>2566</v>
      </c>
      <c r="C622" s="665" t="s">
        <v>2927</v>
      </c>
      <c r="D622" s="746" t="s">
        <v>4079</v>
      </c>
      <c r="E622" s="747" t="s">
        <v>2952</v>
      </c>
      <c r="F622" s="665" t="s">
        <v>2921</v>
      </c>
      <c r="G622" s="665" t="s">
        <v>2969</v>
      </c>
      <c r="H622" s="665" t="s">
        <v>529</v>
      </c>
      <c r="I622" s="665" t="s">
        <v>1668</v>
      </c>
      <c r="J622" s="665" t="s">
        <v>2971</v>
      </c>
      <c r="K622" s="665" t="s">
        <v>2972</v>
      </c>
      <c r="L622" s="666">
        <v>85.27</v>
      </c>
      <c r="M622" s="666">
        <v>170.54</v>
      </c>
      <c r="N622" s="665">
        <v>2</v>
      </c>
      <c r="O622" s="748">
        <v>2</v>
      </c>
      <c r="P622" s="666">
        <v>170.54</v>
      </c>
      <c r="Q622" s="681">
        <v>1</v>
      </c>
      <c r="R622" s="665">
        <v>2</v>
      </c>
      <c r="S622" s="681">
        <v>1</v>
      </c>
      <c r="T622" s="748">
        <v>2</v>
      </c>
      <c r="U622" s="704">
        <v>1</v>
      </c>
    </row>
    <row r="623" spans="1:21" ht="14.4" customHeight="1" x14ac:dyDescent="0.3">
      <c r="A623" s="664">
        <v>5</v>
      </c>
      <c r="B623" s="665" t="s">
        <v>2566</v>
      </c>
      <c r="C623" s="665" t="s">
        <v>2927</v>
      </c>
      <c r="D623" s="746" t="s">
        <v>4079</v>
      </c>
      <c r="E623" s="747" t="s">
        <v>2952</v>
      </c>
      <c r="F623" s="665" t="s">
        <v>2921</v>
      </c>
      <c r="G623" s="665" t="s">
        <v>2969</v>
      </c>
      <c r="H623" s="665" t="s">
        <v>529</v>
      </c>
      <c r="I623" s="665" t="s">
        <v>3143</v>
      </c>
      <c r="J623" s="665" t="s">
        <v>2971</v>
      </c>
      <c r="K623" s="665" t="s">
        <v>3144</v>
      </c>
      <c r="L623" s="666">
        <v>0</v>
      </c>
      <c r="M623" s="666">
        <v>0</v>
      </c>
      <c r="N623" s="665">
        <v>3</v>
      </c>
      <c r="O623" s="748">
        <v>2</v>
      </c>
      <c r="P623" s="666">
        <v>0</v>
      </c>
      <c r="Q623" s="681"/>
      <c r="R623" s="665">
        <v>3</v>
      </c>
      <c r="S623" s="681">
        <v>1</v>
      </c>
      <c r="T623" s="748">
        <v>2</v>
      </c>
      <c r="U623" s="704">
        <v>1</v>
      </c>
    </row>
    <row r="624" spans="1:21" ht="14.4" customHeight="1" x14ac:dyDescent="0.3">
      <c r="A624" s="664">
        <v>5</v>
      </c>
      <c r="B624" s="665" t="s">
        <v>2566</v>
      </c>
      <c r="C624" s="665" t="s">
        <v>2927</v>
      </c>
      <c r="D624" s="746" t="s">
        <v>4079</v>
      </c>
      <c r="E624" s="747" t="s">
        <v>2952</v>
      </c>
      <c r="F624" s="665" t="s">
        <v>2921</v>
      </c>
      <c r="G624" s="665" t="s">
        <v>2969</v>
      </c>
      <c r="H624" s="665" t="s">
        <v>529</v>
      </c>
      <c r="I624" s="665" t="s">
        <v>1652</v>
      </c>
      <c r="J624" s="665" t="s">
        <v>2971</v>
      </c>
      <c r="K624" s="665" t="s">
        <v>2770</v>
      </c>
      <c r="L624" s="666">
        <v>170.52</v>
      </c>
      <c r="M624" s="666">
        <v>682.08</v>
      </c>
      <c r="N624" s="665">
        <v>4</v>
      </c>
      <c r="O624" s="748">
        <v>2.5</v>
      </c>
      <c r="P624" s="666">
        <v>170.52</v>
      </c>
      <c r="Q624" s="681">
        <v>0.25</v>
      </c>
      <c r="R624" s="665">
        <v>1</v>
      </c>
      <c r="S624" s="681">
        <v>0.25</v>
      </c>
      <c r="T624" s="748">
        <v>1</v>
      </c>
      <c r="U624" s="704">
        <v>0.4</v>
      </c>
    </row>
    <row r="625" spans="1:21" ht="14.4" customHeight="1" x14ac:dyDescent="0.3">
      <c r="A625" s="664">
        <v>5</v>
      </c>
      <c r="B625" s="665" t="s">
        <v>2566</v>
      </c>
      <c r="C625" s="665" t="s">
        <v>2927</v>
      </c>
      <c r="D625" s="746" t="s">
        <v>4079</v>
      </c>
      <c r="E625" s="747" t="s">
        <v>2952</v>
      </c>
      <c r="F625" s="665" t="s">
        <v>2921</v>
      </c>
      <c r="G625" s="665" t="s">
        <v>2969</v>
      </c>
      <c r="H625" s="665" t="s">
        <v>529</v>
      </c>
      <c r="I625" s="665" t="s">
        <v>3026</v>
      </c>
      <c r="J625" s="665" t="s">
        <v>2971</v>
      </c>
      <c r="K625" s="665" t="s">
        <v>3027</v>
      </c>
      <c r="L625" s="666">
        <v>0</v>
      </c>
      <c r="M625" s="666">
        <v>0</v>
      </c>
      <c r="N625" s="665">
        <v>9</v>
      </c>
      <c r="O625" s="748">
        <v>6.5</v>
      </c>
      <c r="P625" s="666">
        <v>0</v>
      </c>
      <c r="Q625" s="681"/>
      <c r="R625" s="665">
        <v>5</v>
      </c>
      <c r="S625" s="681">
        <v>0.55555555555555558</v>
      </c>
      <c r="T625" s="748">
        <v>4</v>
      </c>
      <c r="U625" s="704">
        <v>0.61538461538461542</v>
      </c>
    </row>
    <row r="626" spans="1:21" ht="14.4" customHeight="1" x14ac:dyDescent="0.3">
      <c r="A626" s="664">
        <v>5</v>
      </c>
      <c r="B626" s="665" t="s">
        <v>2566</v>
      </c>
      <c r="C626" s="665" t="s">
        <v>2927</v>
      </c>
      <c r="D626" s="746" t="s">
        <v>4079</v>
      </c>
      <c r="E626" s="747" t="s">
        <v>2952</v>
      </c>
      <c r="F626" s="665" t="s">
        <v>2921</v>
      </c>
      <c r="G626" s="665" t="s">
        <v>2969</v>
      </c>
      <c r="H626" s="665" t="s">
        <v>529</v>
      </c>
      <c r="I626" s="665" t="s">
        <v>3026</v>
      </c>
      <c r="J626" s="665" t="s">
        <v>2971</v>
      </c>
      <c r="K626" s="665" t="s">
        <v>3027</v>
      </c>
      <c r="L626" s="666">
        <v>238.72</v>
      </c>
      <c r="M626" s="666">
        <v>477.44</v>
      </c>
      <c r="N626" s="665">
        <v>2</v>
      </c>
      <c r="O626" s="748">
        <v>1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5</v>
      </c>
      <c r="B627" s="665" t="s">
        <v>2566</v>
      </c>
      <c r="C627" s="665" t="s">
        <v>2927</v>
      </c>
      <c r="D627" s="746" t="s">
        <v>4079</v>
      </c>
      <c r="E627" s="747" t="s">
        <v>2952</v>
      </c>
      <c r="F627" s="665" t="s">
        <v>2921</v>
      </c>
      <c r="G627" s="665" t="s">
        <v>2969</v>
      </c>
      <c r="H627" s="665" t="s">
        <v>529</v>
      </c>
      <c r="I627" s="665" t="s">
        <v>3086</v>
      </c>
      <c r="J627" s="665" t="s">
        <v>2971</v>
      </c>
      <c r="K627" s="665" t="s">
        <v>2770</v>
      </c>
      <c r="L627" s="666">
        <v>0</v>
      </c>
      <c r="M627" s="666">
        <v>0</v>
      </c>
      <c r="N627" s="665">
        <v>3</v>
      </c>
      <c r="O627" s="748">
        <v>1.5</v>
      </c>
      <c r="P627" s="666">
        <v>0</v>
      </c>
      <c r="Q627" s="681"/>
      <c r="R627" s="665">
        <v>2</v>
      </c>
      <c r="S627" s="681">
        <v>0.66666666666666663</v>
      </c>
      <c r="T627" s="748">
        <v>1</v>
      </c>
      <c r="U627" s="704">
        <v>0.66666666666666663</v>
      </c>
    </row>
    <row r="628" spans="1:21" ht="14.4" customHeight="1" x14ac:dyDescent="0.3">
      <c r="A628" s="664">
        <v>5</v>
      </c>
      <c r="B628" s="665" t="s">
        <v>2566</v>
      </c>
      <c r="C628" s="665" t="s">
        <v>2927</v>
      </c>
      <c r="D628" s="746" t="s">
        <v>4079</v>
      </c>
      <c r="E628" s="747" t="s">
        <v>2952</v>
      </c>
      <c r="F628" s="665" t="s">
        <v>2921</v>
      </c>
      <c r="G628" s="665" t="s">
        <v>3090</v>
      </c>
      <c r="H628" s="665" t="s">
        <v>529</v>
      </c>
      <c r="I628" s="665" t="s">
        <v>1713</v>
      </c>
      <c r="J628" s="665" t="s">
        <v>1714</v>
      </c>
      <c r="K628" s="665" t="s">
        <v>2770</v>
      </c>
      <c r="L628" s="666">
        <v>78.33</v>
      </c>
      <c r="M628" s="666">
        <v>704.97</v>
      </c>
      <c r="N628" s="665">
        <v>9</v>
      </c>
      <c r="O628" s="748">
        <v>4</v>
      </c>
      <c r="P628" s="666">
        <v>626.64</v>
      </c>
      <c r="Q628" s="681">
        <v>0.88888888888888884</v>
      </c>
      <c r="R628" s="665">
        <v>8</v>
      </c>
      <c r="S628" s="681">
        <v>0.88888888888888884</v>
      </c>
      <c r="T628" s="748">
        <v>3</v>
      </c>
      <c r="U628" s="704">
        <v>0.75</v>
      </c>
    </row>
    <row r="629" spans="1:21" ht="14.4" customHeight="1" x14ac:dyDescent="0.3">
      <c r="A629" s="664">
        <v>5</v>
      </c>
      <c r="B629" s="665" t="s">
        <v>2566</v>
      </c>
      <c r="C629" s="665" t="s">
        <v>2927</v>
      </c>
      <c r="D629" s="746" t="s">
        <v>4079</v>
      </c>
      <c r="E629" s="747" t="s">
        <v>2952</v>
      </c>
      <c r="F629" s="665" t="s">
        <v>2921</v>
      </c>
      <c r="G629" s="665" t="s">
        <v>3090</v>
      </c>
      <c r="H629" s="665" t="s">
        <v>529</v>
      </c>
      <c r="I629" s="665" t="s">
        <v>3091</v>
      </c>
      <c r="J629" s="665" t="s">
        <v>3092</v>
      </c>
      <c r="K629" s="665" t="s">
        <v>3093</v>
      </c>
      <c r="L629" s="666">
        <v>78.33</v>
      </c>
      <c r="M629" s="666">
        <v>1409.9399999999998</v>
      </c>
      <c r="N629" s="665">
        <v>18</v>
      </c>
      <c r="O629" s="748">
        <v>12</v>
      </c>
      <c r="P629" s="666">
        <v>1174.9499999999998</v>
      </c>
      <c r="Q629" s="681">
        <v>0.83333333333333326</v>
      </c>
      <c r="R629" s="665">
        <v>15</v>
      </c>
      <c r="S629" s="681">
        <v>0.83333333333333337</v>
      </c>
      <c r="T629" s="748">
        <v>9</v>
      </c>
      <c r="U629" s="704">
        <v>0.75</v>
      </c>
    </row>
    <row r="630" spans="1:21" ht="14.4" customHeight="1" x14ac:dyDescent="0.3">
      <c r="A630" s="664">
        <v>5</v>
      </c>
      <c r="B630" s="665" t="s">
        <v>2566</v>
      </c>
      <c r="C630" s="665" t="s">
        <v>2927</v>
      </c>
      <c r="D630" s="746" t="s">
        <v>4079</v>
      </c>
      <c r="E630" s="747" t="s">
        <v>2952</v>
      </c>
      <c r="F630" s="665" t="s">
        <v>2921</v>
      </c>
      <c r="G630" s="665" t="s">
        <v>3090</v>
      </c>
      <c r="H630" s="665" t="s">
        <v>529</v>
      </c>
      <c r="I630" s="665" t="s">
        <v>3258</v>
      </c>
      <c r="J630" s="665" t="s">
        <v>3259</v>
      </c>
      <c r="K630" s="665" t="s">
        <v>2972</v>
      </c>
      <c r="L630" s="666">
        <v>39.17</v>
      </c>
      <c r="M630" s="666">
        <v>430.87000000000006</v>
      </c>
      <c r="N630" s="665">
        <v>11</v>
      </c>
      <c r="O630" s="748">
        <v>4.5</v>
      </c>
      <c r="P630" s="666">
        <v>391.70000000000005</v>
      </c>
      <c r="Q630" s="681">
        <v>0.90909090909090906</v>
      </c>
      <c r="R630" s="665">
        <v>10</v>
      </c>
      <c r="S630" s="681">
        <v>0.90909090909090906</v>
      </c>
      <c r="T630" s="748">
        <v>3.5</v>
      </c>
      <c r="U630" s="704">
        <v>0.77777777777777779</v>
      </c>
    </row>
    <row r="631" spans="1:21" ht="14.4" customHeight="1" x14ac:dyDescent="0.3">
      <c r="A631" s="664">
        <v>5</v>
      </c>
      <c r="B631" s="665" t="s">
        <v>2566</v>
      </c>
      <c r="C631" s="665" t="s">
        <v>2927</v>
      </c>
      <c r="D631" s="746" t="s">
        <v>4079</v>
      </c>
      <c r="E631" s="747" t="s">
        <v>2952</v>
      </c>
      <c r="F631" s="665" t="s">
        <v>2921</v>
      </c>
      <c r="G631" s="665" t="s">
        <v>3638</v>
      </c>
      <c r="H631" s="665" t="s">
        <v>529</v>
      </c>
      <c r="I631" s="665" t="s">
        <v>3639</v>
      </c>
      <c r="J631" s="665" t="s">
        <v>3640</v>
      </c>
      <c r="K631" s="665" t="s">
        <v>3641</v>
      </c>
      <c r="L631" s="666">
        <v>0</v>
      </c>
      <c r="M631" s="666">
        <v>0</v>
      </c>
      <c r="N631" s="665">
        <v>3</v>
      </c>
      <c r="O631" s="748">
        <v>1</v>
      </c>
      <c r="P631" s="666">
        <v>0</v>
      </c>
      <c r="Q631" s="681"/>
      <c r="R631" s="665">
        <v>3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5</v>
      </c>
      <c r="B632" s="665" t="s">
        <v>2566</v>
      </c>
      <c r="C632" s="665" t="s">
        <v>2927</v>
      </c>
      <c r="D632" s="746" t="s">
        <v>4079</v>
      </c>
      <c r="E632" s="747" t="s">
        <v>2952</v>
      </c>
      <c r="F632" s="665" t="s">
        <v>2921</v>
      </c>
      <c r="G632" s="665" t="s">
        <v>2973</v>
      </c>
      <c r="H632" s="665" t="s">
        <v>529</v>
      </c>
      <c r="I632" s="665" t="s">
        <v>695</v>
      </c>
      <c r="J632" s="665" t="s">
        <v>696</v>
      </c>
      <c r="K632" s="665" t="s">
        <v>2974</v>
      </c>
      <c r="L632" s="666">
        <v>91.11</v>
      </c>
      <c r="M632" s="666">
        <v>819.99</v>
      </c>
      <c r="N632" s="665">
        <v>9</v>
      </c>
      <c r="O632" s="748">
        <v>7</v>
      </c>
      <c r="P632" s="666">
        <v>182.22</v>
      </c>
      <c r="Q632" s="681">
        <v>0.22222222222222221</v>
      </c>
      <c r="R632" s="665">
        <v>2</v>
      </c>
      <c r="S632" s="681">
        <v>0.22222222222222221</v>
      </c>
      <c r="T632" s="748">
        <v>1.5</v>
      </c>
      <c r="U632" s="704">
        <v>0.21428571428571427</v>
      </c>
    </row>
    <row r="633" spans="1:21" ht="14.4" customHeight="1" x14ac:dyDescent="0.3">
      <c r="A633" s="664">
        <v>5</v>
      </c>
      <c r="B633" s="665" t="s">
        <v>2566</v>
      </c>
      <c r="C633" s="665" t="s">
        <v>2927</v>
      </c>
      <c r="D633" s="746" t="s">
        <v>4079</v>
      </c>
      <c r="E633" s="747" t="s">
        <v>2952</v>
      </c>
      <c r="F633" s="665" t="s">
        <v>2921</v>
      </c>
      <c r="G633" s="665" t="s">
        <v>2973</v>
      </c>
      <c r="H633" s="665" t="s">
        <v>529</v>
      </c>
      <c r="I633" s="665" t="s">
        <v>3642</v>
      </c>
      <c r="J633" s="665" t="s">
        <v>696</v>
      </c>
      <c r="K633" s="665" t="s">
        <v>2976</v>
      </c>
      <c r="L633" s="666">
        <v>182.22</v>
      </c>
      <c r="M633" s="666">
        <v>182.22</v>
      </c>
      <c r="N633" s="665">
        <v>1</v>
      </c>
      <c r="O633" s="748">
        <v>1</v>
      </c>
      <c r="P633" s="666">
        <v>182.22</v>
      </c>
      <c r="Q633" s="681">
        <v>1</v>
      </c>
      <c r="R633" s="665">
        <v>1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5</v>
      </c>
      <c r="B634" s="665" t="s">
        <v>2566</v>
      </c>
      <c r="C634" s="665" t="s">
        <v>2927</v>
      </c>
      <c r="D634" s="746" t="s">
        <v>4079</v>
      </c>
      <c r="E634" s="747" t="s">
        <v>2952</v>
      </c>
      <c r="F634" s="665" t="s">
        <v>2921</v>
      </c>
      <c r="G634" s="665" t="s">
        <v>2973</v>
      </c>
      <c r="H634" s="665" t="s">
        <v>529</v>
      </c>
      <c r="I634" s="665" t="s">
        <v>3051</v>
      </c>
      <c r="J634" s="665" t="s">
        <v>696</v>
      </c>
      <c r="K634" s="665" t="s">
        <v>2974</v>
      </c>
      <c r="L634" s="666">
        <v>91.11</v>
      </c>
      <c r="M634" s="666">
        <v>91.11</v>
      </c>
      <c r="N634" s="665">
        <v>1</v>
      </c>
      <c r="O634" s="748">
        <v>1</v>
      </c>
      <c r="P634" s="666">
        <v>91.11</v>
      </c>
      <c r="Q634" s="681">
        <v>1</v>
      </c>
      <c r="R634" s="665">
        <v>1</v>
      </c>
      <c r="S634" s="681">
        <v>1</v>
      </c>
      <c r="T634" s="748">
        <v>1</v>
      </c>
      <c r="U634" s="704">
        <v>1</v>
      </c>
    </row>
    <row r="635" spans="1:21" ht="14.4" customHeight="1" x14ac:dyDescent="0.3">
      <c r="A635" s="664">
        <v>5</v>
      </c>
      <c r="B635" s="665" t="s">
        <v>2566</v>
      </c>
      <c r="C635" s="665" t="s">
        <v>2927</v>
      </c>
      <c r="D635" s="746" t="s">
        <v>4079</v>
      </c>
      <c r="E635" s="747" t="s">
        <v>2952</v>
      </c>
      <c r="F635" s="665" t="s">
        <v>2921</v>
      </c>
      <c r="G635" s="665" t="s">
        <v>2973</v>
      </c>
      <c r="H635" s="665" t="s">
        <v>529</v>
      </c>
      <c r="I635" s="665" t="s">
        <v>3643</v>
      </c>
      <c r="J635" s="665" t="s">
        <v>696</v>
      </c>
      <c r="K635" s="665" t="s">
        <v>2974</v>
      </c>
      <c r="L635" s="666">
        <v>91.11</v>
      </c>
      <c r="M635" s="666">
        <v>91.11</v>
      </c>
      <c r="N635" s="665">
        <v>1</v>
      </c>
      <c r="O635" s="748">
        <v>1</v>
      </c>
      <c r="P635" s="666">
        <v>91.11</v>
      </c>
      <c r="Q635" s="681">
        <v>1</v>
      </c>
      <c r="R635" s="665">
        <v>1</v>
      </c>
      <c r="S635" s="681">
        <v>1</v>
      </c>
      <c r="T635" s="748">
        <v>1</v>
      </c>
      <c r="U635" s="704">
        <v>1</v>
      </c>
    </row>
    <row r="636" spans="1:21" ht="14.4" customHeight="1" x14ac:dyDescent="0.3">
      <c r="A636" s="664">
        <v>5</v>
      </c>
      <c r="B636" s="665" t="s">
        <v>2566</v>
      </c>
      <c r="C636" s="665" t="s">
        <v>2927</v>
      </c>
      <c r="D636" s="746" t="s">
        <v>4079</v>
      </c>
      <c r="E636" s="747" t="s">
        <v>2952</v>
      </c>
      <c r="F636" s="665" t="s">
        <v>2921</v>
      </c>
      <c r="G636" s="665" t="s">
        <v>2973</v>
      </c>
      <c r="H636" s="665" t="s">
        <v>529</v>
      </c>
      <c r="I636" s="665" t="s">
        <v>2975</v>
      </c>
      <c r="J636" s="665" t="s">
        <v>696</v>
      </c>
      <c r="K636" s="665" t="s">
        <v>2976</v>
      </c>
      <c r="L636" s="666">
        <v>0</v>
      </c>
      <c r="M636" s="666">
        <v>0</v>
      </c>
      <c r="N636" s="665">
        <v>3</v>
      </c>
      <c r="O636" s="748">
        <v>2.5</v>
      </c>
      <c r="P636" s="666">
        <v>0</v>
      </c>
      <c r="Q636" s="681"/>
      <c r="R636" s="665">
        <v>2</v>
      </c>
      <c r="S636" s="681">
        <v>0.66666666666666663</v>
      </c>
      <c r="T636" s="748">
        <v>1.5</v>
      </c>
      <c r="U636" s="704">
        <v>0.6</v>
      </c>
    </row>
    <row r="637" spans="1:21" ht="14.4" customHeight="1" x14ac:dyDescent="0.3">
      <c r="A637" s="664">
        <v>5</v>
      </c>
      <c r="B637" s="665" t="s">
        <v>2566</v>
      </c>
      <c r="C637" s="665" t="s">
        <v>2927</v>
      </c>
      <c r="D637" s="746" t="s">
        <v>4079</v>
      </c>
      <c r="E637" s="747" t="s">
        <v>2952</v>
      </c>
      <c r="F637" s="665" t="s">
        <v>2921</v>
      </c>
      <c r="G637" s="665" t="s">
        <v>2973</v>
      </c>
      <c r="H637" s="665" t="s">
        <v>529</v>
      </c>
      <c r="I637" s="665" t="s">
        <v>3145</v>
      </c>
      <c r="J637" s="665" t="s">
        <v>696</v>
      </c>
      <c r="K637" s="665" t="s">
        <v>2976</v>
      </c>
      <c r="L637" s="666">
        <v>0</v>
      </c>
      <c r="M637" s="666">
        <v>0</v>
      </c>
      <c r="N637" s="665">
        <v>3</v>
      </c>
      <c r="O637" s="748">
        <v>1.5</v>
      </c>
      <c r="P637" s="666">
        <v>0</v>
      </c>
      <c r="Q637" s="681"/>
      <c r="R637" s="665">
        <v>3</v>
      </c>
      <c r="S637" s="681">
        <v>1</v>
      </c>
      <c r="T637" s="748">
        <v>1.5</v>
      </c>
      <c r="U637" s="704">
        <v>1</v>
      </c>
    </row>
    <row r="638" spans="1:21" ht="14.4" customHeight="1" x14ac:dyDescent="0.3">
      <c r="A638" s="664">
        <v>5</v>
      </c>
      <c r="B638" s="665" t="s">
        <v>2566</v>
      </c>
      <c r="C638" s="665" t="s">
        <v>2927</v>
      </c>
      <c r="D638" s="746" t="s">
        <v>4079</v>
      </c>
      <c r="E638" s="747" t="s">
        <v>2952</v>
      </c>
      <c r="F638" s="665" t="s">
        <v>2921</v>
      </c>
      <c r="G638" s="665" t="s">
        <v>3644</v>
      </c>
      <c r="H638" s="665" t="s">
        <v>529</v>
      </c>
      <c r="I638" s="665" t="s">
        <v>3645</v>
      </c>
      <c r="J638" s="665" t="s">
        <v>3646</v>
      </c>
      <c r="K638" s="665" t="s">
        <v>3647</v>
      </c>
      <c r="L638" s="666">
        <v>119.01</v>
      </c>
      <c r="M638" s="666">
        <v>119.01</v>
      </c>
      <c r="N638" s="665">
        <v>1</v>
      </c>
      <c r="O638" s="748">
        <v>0.5</v>
      </c>
      <c r="P638" s="666">
        <v>119.01</v>
      </c>
      <c r="Q638" s="681">
        <v>1</v>
      </c>
      <c r="R638" s="665">
        <v>1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5</v>
      </c>
      <c r="B639" s="665" t="s">
        <v>2566</v>
      </c>
      <c r="C639" s="665" t="s">
        <v>2927</v>
      </c>
      <c r="D639" s="746" t="s">
        <v>4079</v>
      </c>
      <c r="E639" s="747" t="s">
        <v>2952</v>
      </c>
      <c r="F639" s="665" t="s">
        <v>2921</v>
      </c>
      <c r="G639" s="665" t="s">
        <v>3648</v>
      </c>
      <c r="H639" s="665" t="s">
        <v>529</v>
      </c>
      <c r="I639" s="665" t="s">
        <v>3649</v>
      </c>
      <c r="J639" s="665" t="s">
        <v>3650</v>
      </c>
      <c r="K639" s="665" t="s">
        <v>3651</v>
      </c>
      <c r="L639" s="666">
        <v>0</v>
      </c>
      <c r="M639" s="666">
        <v>0</v>
      </c>
      <c r="N639" s="665">
        <v>1</v>
      </c>
      <c r="O639" s="748">
        <v>0.5</v>
      </c>
      <c r="P639" s="666">
        <v>0</v>
      </c>
      <c r="Q639" s="681"/>
      <c r="R639" s="665">
        <v>1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5</v>
      </c>
      <c r="B640" s="665" t="s">
        <v>2566</v>
      </c>
      <c r="C640" s="665" t="s">
        <v>2927</v>
      </c>
      <c r="D640" s="746" t="s">
        <v>4079</v>
      </c>
      <c r="E640" s="747" t="s">
        <v>2952</v>
      </c>
      <c r="F640" s="665" t="s">
        <v>2921</v>
      </c>
      <c r="G640" s="665" t="s">
        <v>3652</v>
      </c>
      <c r="H640" s="665" t="s">
        <v>529</v>
      </c>
      <c r="I640" s="665" t="s">
        <v>3653</v>
      </c>
      <c r="J640" s="665" t="s">
        <v>3654</v>
      </c>
      <c r="K640" s="665" t="s">
        <v>3655</v>
      </c>
      <c r="L640" s="666">
        <v>0</v>
      </c>
      <c r="M640" s="666">
        <v>0</v>
      </c>
      <c r="N640" s="665">
        <v>2</v>
      </c>
      <c r="O640" s="748">
        <v>1</v>
      </c>
      <c r="P640" s="666"/>
      <c r="Q640" s="681"/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5</v>
      </c>
      <c r="B641" s="665" t="s">
        <v>2566</v>
      </c>
      <c r="C641" s="665" t="s">
        <v>2927</v>
      </c>
      <c r="D641" s="746" t="s">
        <v>4079</v>
      </c>
      <c r="E641" s="747" t="s">
        <v>2952</v>
      </c>
      <c r="F641" s="665" t="s">
        <v>2921</v>
      </c>
      <c r="G641" s="665" t="s">
        <v>3146</v>
      </c>
      <c r="H641" s="665" t="s">
        <v>529</v>
      </c>
      <c r="I641" s="665" t="s">
        <v>3656</v>
      </c>
      <c r="J641" s="665" t="s">
        <v>3424</v>
      </c>
      <c r="K641" s="665" t="s">
        <v>3657</v>
      </c>
      <c r="L641" s="666">
        <v>36.54</v>
      </c>
      <c r="M641" s="666">
        <v>36.54</v>
      </c>
      <c r="N641" s="665">
        <v>1</v>
      </c>
      <c r="O641" s="748">
        <v>0.5</v>
      </c>
      <c r="P641" s="666">
        <v>36.54</v>
      </c>
      <c r="Q641" s="681">
        <v>1</v>
      </c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5</v>
      </c>
      <c r="B642" s="665" t="s">
        <v>2566</v>
      </c>
      <c r="C642" s="665" t="s">
        <v>2927</v>
      </c>
      <c r="D642" s="746" t="s">
        <v>4079</v>
      </c>
      <c r="E642" s="747" t="s">
        <v>2952</v>
      </c>
      <c r="F642" s="665" t="s">
        <v>2921</v>
      </c>
      <c r="G642" s="665" t="s">
        <v>3146</v>
      </c>
      <c r="H642" s="665" t="s">
        <v>529</v>
      </c>
      <c r="I642" s="665" t="s">
        <v>3147</v>
      </c>
      <c r="J642" s="665" t="s">
        <v>3148</v>
      </c>
      <c r="K642" s="665" t="s">
        <v>3149</v>
      </c>
      <c r="L642" s="666">
        <v>0</v>
      </c>
      <c r="M642" s="666">
        <v>0</v>
      </c>
      <c r="N642" s="665">
        <v>2</v>
      </c>
      <c r="O642" s="748">
        <v>1.5</v>
      </c>
      <c r="P642" s="666">
        <v>0</v>
      </c>
      <c r="Q642" s="681"/>
      <c r="R642" s="665">
        <v>1</v>
      </c>
      <c r="S642" s="681">
        <v>0.5</v>
      </c>
      <c r="T642" s="748">
        <v>1</v>
      </c>
      <c r="U642" s="704">
        <v>0.66666666666666663</v>
      </c>
    </row>
    <row r="643" spans="1:21" ht="14.4" customHeight="1" x14ac:dyDescent="0.3">
      <c r="A643" s="664">
        <v>5</v>
      </c>
      <c r="B643" s="665" t="s">
        <v>2566</v>
      </c>
      <c r="C643" s="665" t="s">
        <v>2927</v>
      </c>
      <c r="D643" s="746" t="s">
        <v>4079</v>
      </c>
      <c r="E643" s="747" t="s">
        <v>2952</v>
      </c>
      <c r="F643" s="665" t="s">
        <v>2921</v>
      </c>
      <c r="G643" s="665" t="s">
        <v>3146</v>
      </c>
      <c r="H643" s="665" t="s">
        <v>529</v>
      </c>
      <c r="I643" s="665" t="s">
        <v>3658</v>
      </c>
      <c r="J643" s="665" t="s">
        <v>3148</v>
      </c>
      <c r="K643" s="665" t="s">
        <v>3659</v>
      </c>
      <c r="L643" s="666">
        <v>0</v>
      </c>
      <c r="M643" s="666">
        <v>0</v>
      </c>
      <c r="N643" s="665">
        <v>1</v>
      </c>
      <c r="O643" s="748">
        <v>0.5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5</v>
      </c>
      <c r="B644" s="665" t="s">
        <v>2566</v>
      </c>
      <c r="C644" s="665" t="s">
        <v>2927</v>
      </c>
      <c r="D644" s="746" t="s">
        <v>4079</v>
      </c>
      <c r="E644" s="747" t="s">
        <v>2952</v>
      </c>
      <c r="F644" s="665" t="s">
        <v>2921</v>
      </c>
      <c r="G644" s="665" t="s">
        <v>3150</v>
      </c>
      <c r="H644" s="665" t="s">
        <v>529</v>
      </c>
      <c r="I644" s="665" t="s">
        <v>1644</v>
      </c>
      <c r="J644" s="665" t="s">
        <v>1645</v>
      </c>
      <c r="K644" s="665" t="s">
        <v>3378</v>
      </c>
      <c r="L644" s="666">
        <v>48.09</v>
      </c>
      <c r="M644" s="666">
        <v>48.09</v>
      </c>
      <c r="N644" s="665">
        <v>1</v>
      </c>
      <c r="O644" s="748">
        <v>0.5</v>
      </c>
      <c r="P644" s="666">
        <v>48.09</v>
      </c>
      <c r="Q644" s="681">
        <v>1</v>
      </c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5</v>
      </c>
      <c r="B645" s="665" t="s">
        <v>2566</v>
      </c>
      <c r="C645" s="665" t="s">
        <v>2927</v>
      </c>
      <c r="D645" s="746" t="s">
        <v>4079</v>
      </c>
      <c r="E645" s="747" t="s">
        <v>2952</v>
      </c>
      <c r="F645" s="665" t="s">
        <v>2921</v>
      </c>
      <c r="G645" s="665" t="s">
        <v>3150</v>
      </c>
      <c r="H645" s="665" t="s">
        <v>529</v>
      </c>
      <c r="I645" s="665" t="s">
        <v>1674</v>
      </c>
      <c r="J645" s="665" t="s">
        <v>1645</v>
      </c>
      <c r="K645" s="665" t="s">
        <v>3151</v>
      </c>
      <c r="L645" s="666">
        <v>64.36</v>
      </c>
      <c r="M645" s="666">
        <v>128.72</v>
      </c>
      <c r="N645" s="665">
        <v>2</v>
      </c>
      <c r="O645" s="748">
        <v>0.5</v>
      </c>
      <c r="P645" s="666">
        <v>128.72</v>
      </c>
      <c r="Q645" s="681">
        <v>1</v>
      </c>
      <c r="R645" s="665">
        <v>2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5</v>
      </c>
      <c r="B646" s="665" t="s">
        <v>2566</v>
      </c>
      <c r="C646" s="665" t="s">
        <v>2927</v>
      </c>
      <c r="D646" s="746" t="s">
        <v>4079</v>
      </c>
      <c r="E646" s="747" t="s">
        <v>2952</v>
      </c>
      <c r="F646" s="665" t="s">
        <v>2921</v>
      </c>
      <c r="G646" s="665" t="s">
        <v>3150</v>
      </c>
      <c r="H646" s="665" t="s">
        <v>529</v>
      </c>
      <c r="I646" s="665" t="s">
        <v>1674</v>
      </c>
      <c r="J646" s="665" t="s">
        <v>1645</v>
      </c>
      <c r="K646" s="665" t="s">
        <v>3151</v>
      </c>
      <c r="L646" s="666">
        <v>55.58</v>
      </c>
      <c r="M646" s="666">
        <v>666.95999999999992</v>
      </c>
      <c r="N646" s="665">
        <v>12</v>
      </c>
      <c r="O646" s="748">
        <v>7</v>
      </c>
      <c r="P646" s="666">
        <v>555.79999999999995</v>
      </c>
      <c r="Q646" s="681">
        <v>0.83333333333333337</v>
      </c>
      <c r="R646" s="665">
        <v>10</v>
      </c>
      <c r="S646" s="681">
        <v>0.83333333333333337</v>
      </c>
      <c r="T646" s="748">
        <v>6</v>
      </c>
      <c r="U646" s="704">
        <v>0.8571428571428571</v>
      </c>
    </row>
    <row r="647" spans="1:21" ht="14.4" customHeight="1" x14ac:dyDescent="0.3">
      <c r="A647" s="664">
        <v>5</v>
      </c>
      <c r="B647" s="665" t="s">
        <v>2566</v>
      </c>
      <c r="C647" s="665" t="s">
        <v>2927</v>
      </c>
      <c r="D647" s="746" t="s">
        <v>4079</v>
      </c>
      <c r="E647" s="747" t="s">
        <v>2952</v>
      </c>
      <c r="F647" s="665" t="s">
        <v>2921</v>
      </c>
      <c r="G647" s="665" t="s">
        <v>2979</v>
      </c>
      <c r="H647" s="665" t="s">
        <v>529</v>
      </c>
      <c r="I647" s="665" t="s">
        <v>3196</v>
      </c>
      <c r="J647" s="665" t="s">
        <v>2981</v>
      </c>
      <c r="K647" s="665" t="s">
        <v>3197</v>
      </c>
      <c r="L647" s="666">
        <v>132.97999999999999</v>
      </c>
      <c r="M647" s="666">
        <v>265.95999999999998</v>
      </c>
      <c r="N647" s="665">
        <v>2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5</v>
      </c>
      <c r="B648" s="665" t="s">
        <v>2566</v>
      </c>
      <c r="C648" s="665" t="s">
        <v>2927</v>
      </c>
      <c r="D648" s="746" t="s">
        <v>4079</v>
      </c>
      <c r="E648" s="747" t="s">
        <v>2952</v>
      </c>
      <c r="F648" s="665" t="s">
        <v>2921</v>
      </c>
      <c r="G648" s="665" t="s">
        <v>2979</v>
      </c>
      <c r="H648" s="665" t="s">
        <v>529</v>
      </c>
      <c r="I648" s="665" t="s">
        <v>3660</v>
      </c>
      <c r="J648" s="665" t="s">
        <v>2981</v>
      </c>
      <c r="K648" s="665" t="s">
        <v>3661</v>
      </c>
      <c r="L648" s="666">
        <v>0</v>
      </c>
      <c r="M648" s="666">
        <v>0</v>
      </c>
      <c r="N648" s="665">
        <v>1</v>
      </c>
      <c r="O648" s="748">
        <v>1</v>
      </c>
      <c r="P648" s="666">
        <v>0</v>
      </c>
      <c r="Q648" s="681"/>
      <c r="R648" s="665">
        <v>1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5</v>
      </c>
      <c r="B649" s="665" t="s">
        <v>2566</v>
      </c>
      <c r="C649" s="665" t="s">
        <v>2927</v>
      </c>
      <c r="D649" s="746" t="s">
        <v>4079</v>
      </c>
      <c r="E649" s="747" t="s">
        <v>2952</v>
      </c>
      <c r="F649" s="665" t="s">
        <v>2921</v>
      </c>
      <c r="G649" s="665" t="s">
        <v>2983</v>
      </c>
      <c r="H649" s="665" t="s">
        <v>1433</v>
      </c>
      <c r="I649" s="665" t="s">
        <v>1594</v>
      </c>
      <c r="J649" s="665" t="s">
        <v>2692</v>
      </c>
      <c r="K649" s="665" t="s">
        <v>2694</v>
      </c>
      <c r="L649" s="666">
        <v>186.87</v>
      </c>
      <c r="M649" s="666">
        <v>5979.8399999999992</v>
      </c>
      <c r="N649" s="665">
        <v>32</v>
      </c>
      <c r="O649" s="748">
        <v>16</v>
      </c>
      <c r="P649" s="666">
        <v>3363.66</v>
      </c>
      <c r="Q649" s="681">
        <v>0.5625</v>
      </c>
      <c r="R649" s="665">
        <v>18</v>
      </c>
      <c r="S649" s="681">
        <v>0.5625</v>
      </c>
      <c r="T649" s="748">
        <v>9.5</v>
      </c>
      <c r="U649" s="704">
        <v>0.59375</v>
      </c>
    </row>
    <row r="650" spans="1:21" ht="14.4" customHeight="1" x14ac:dyDescent="0.3">
      <c r="A650" s="664">
        <v>5</v>
      </c>
      <c r="B650" s="665" t="s">
        <v>2566</v>
      </c>
      <c r="C650" s="665" t="s">
        <v>2927</v>
      </c>
      <c r="D650" s="746" t="s">
        <v>4079</v>
      </c>
      <c r="E650" s="747" t="s">
        <v>2952</v>
      </c>
      <c r="F650" s="665" t="s">
        <v>2921</v>
      </c>
      <c r="G650" s="665" t="s">
        <v>2984</v>
      </c>
      <c r="H650" s="665" t="s">
        <v>529</v>
      </c>
      <c r="I650" s="665" t="s">
        <v>2985</v>
      </c>
      <c r="J650" s="665" t="s">
        <v>976</v>
      </c>
      <c r="K650" s="665" t="s">
        <v>2986</v>
      </c>
      <c r="L650" s="666">
        <v>26.37</v>
      </c>
      <c r="M650" s="666">
        <v>105.48</v>
      </c>
      <c r="N650" s="665">
        <v>4</v>
      </c>
      <c r="O650" s="748">
        <v>2.5</v>
      </c>
      <c r="P650" s="666">
        <v>26.37</v>
      </c>
      <c r="Q650" s="681">
        <v>0.25</v>
      </c>
      <c r="R650" s="665">
        <v>1</v>
      </c>
      <c r="S650" s="681">
        <v>0.25</v>
      </c>
      <c r="T650" s="748">
        <v>0.5</v>
      </c>
      <c r="U650" s="704">
        <v>0.2</v>
      </c>
    </row>
    <row r="651" spans="1:21" ht="14.4" customHeight="1" x14ac:dyDescent="0.3">
      <c r="A651" s="664">
        <v>5</v>
      </c>
      <c r="B651" s="665" t="s">
        <v>2566</v>
      </c>
      <c r="C651" s="665" t="s">
        <v>2927</v>
      </c>
      <c r="D651" s="746" t="s">
        <v>4079</v>
      </c>
      <c r="E651" s="747" t="s">
        <v>2952</v>
      </c>
      <c r="F651" s="665" t="s">
        <v>2921</v>
      </c>
      <c r="G651" s="665" t="s">
        <v>2984</v>
      </c>
      <c r="H651" s="665" t="s">
        <v>529</v>
      </c>
      <c r="I651" s="665" t="s">
        <v>975</v>
      </c>
      <c r="J651" s="665" t="s">
        <v>976</v>
      </c>
      <c r="K651" s="665" t="s">
        <v>2987</v>
      </c>
      <c r="L651" s="666">
        <v>52.75</v>
      </c>
      <c r="M651" s="666">
        <v>316.5</v>
      </c>
      <c r="N651" s="665">
        <v>6</v>
      </c>
      <c r="O651" s="748">
        <v>4</v>
      </c>
      <c r="P651" s="666">
        <v>158.25</v>
      </c>
      <c r="Q651" s="681">
        <v>0.5</v>
      </c>
      <c r="R651" s="665">
        <v>3</v>
      </c>
      <c r="S651" s="681">
        <v>0.5</v>
      </c>
      <c r="T651" s="748">
        <v>2</v>
      </c>
      <c r="U651" s="704">
        <v>0.5</v>
      </c>
    </row>
    <row r="652" spans="1:21" ht="14.4" customHeight="1" x14ac:dyDescent="0.3">
      <c r="A652" s="664">
        <v>5</v>
      </c>
      <c r="B652" s="665" t="s">
        <v>2566</v>
      </c>
      <c r="C652" s="665" t="s">
        <v>2927</v>
      </c>
      <c r="D652" s="746" t="s">
        <v>4079</v>
      </c>
      <c r="E652" s="747" t="s">
        <v>2952</v>
      </c>
      <c r="F652" s="665" t="s">
        <v>2921</v>
      </c>
      <c r="G652" s="665" t="s">
        <v>2984</v>
      </c>
      <c r="H652" s="665" t="s">
        <v>529</v>
      </c>
      <c r="I652" s="665" t="s">
        <v>975</v>
      </c>
      <c r="J652" s="665" t="s">
        <v>976</v>
      </c>
      <c r="K652" s="665" t="s">
        <v>2987</v>
      </c>
      <c r="L652" s="666">
        <v>58.63</v>
      </c>
      <c r="M652" s="666">
        <v>293.15000000000003</v>
      </c>
      <c r="N652" s="665">
        <v>5</v>
      </c>
      <c r="O652" s="748">
        <v>3.5</v>
      </c>
      <c r="P652" s="666">
        <v>58.63</v>
      </c>
      <c r="Q652" s="681">
        <v>0.19999999999999998</v>
      </c>
      <c r="R652" s="665">
        <v>1</v>
      </c>
      <c r="S652" s="681">
        <v>0.2</v>
      </c>
      <c r="T652" s="748">
        <v>1</v>
      </c>
      <c r="U652" s="704">
        <v>0.2857142857142857</v>
      </c>
    </row>
    <row r="653" spans="1:21" ht="14.4" customHeight="1" x14ac:dyDescent="0.3">
      <c r="A653" s="664">
        <v>5</v>
      </c>
      <c r="B653" s="665" t="s">
        <v>2566</v>
      </c>
      <c r="C653" s="665" t="s">
        <v>2927</v>
      </c>
      <c r="D653" s="746" t="s">
        <v>4079</v>
      </c>
      <c r="E653" s="747" t="s">
        <v>2952</v>
      </c>
      <c r="F653" s="665" t="s">
        <v>2921</v>
      </c>
      <c r="G653" s="665" t="s">
        <v>2984</v>
      </c>
      <c r="H653" s="665" t="s">
        <v>529</v>
      </c>
      <c r="I653" s="665" t="s">
        <v>2992</v>
      </c>
      <c r="J653" s="665" t="s">
        <v>2993</v>
      </c>
      <c r="K653" s="665" t="s">
        <v>2994</v>
      </c>
      <c r="L653" s="666">
        <v>0</v>
      </c>
      <c r="M653" s="666">
        <v>0</v>
      </c>
      <c r="N653" s="665">
        <v>1</v>
      </c>
      <c r="O653" s="748">
        <v>0.5</v>
      </c>
      <c r="P653" s="666">
        <v>0</v>
      </c>
      <c r="Q653" s="681"/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5</v>
      </c>
      <c r="B654" s="665" t="s">
        <v>2566</v>
      </c>
      <c r="C654" s="665" t="s">
        <v>2927</v>
      </c>
      <c r="D654" s="746" t="s">
        <v>4079</v>
      </c>
      <c r="E654" s="747" t="s">
        <v>2952</v>
      </c>
      <c r="F654" s="665" t="s">
        <v>2921</v>
      </c>
      <c r="G654" s="665" t="s">
        <v>2984</v>
      </c>
      <c r="H654" s="665" t="s">
        <v>529</v>
      </c>
      <c r="I654" s="665" t="s">
        <v>2995</v>
      </c>
      <c r="J654" s="665" t="s">
        <v>2993</v>
      </c>
      <c r="K654" s="665" t="s">
        <v>2996</v>
      </c>
      <c r="L654" s="666">
        <v>52.75</v>
      </c>
      <c r="M654" s="666">
        <v>52.75</v>
      </c>
      <c r="N654" s="665">
        <v>1</v>
      </c>
      <c r="O654" s="748">
        <v>0.5</v>
      </c>
      <c r="P654" s="666">
        <v>52.75</v>
      </c>
      <c r="Q654" s="681">
        <v>1</v>
      </c>
      <c r="R654" s="665">
        <v>1</v>
      </c>
      <c r="S654" s="681">
        <v>1</v>
      </c>
      <c r="T654" s="748">
        <v>0.5</v>
      </c>
      <c r="U654" s="704">
        <v>1</v>
      </c>
    </row>
    <row r="655" spans="1:21" ht="14.4" customHeight="1" x14ac:dyDescent="0.3">
      <c r="A655" s="664">
        <v>5</v>
      </c>
      <c r="B655" s="665" t="s">
        <v>2566</v>
      </c>
      <c r="C655" s="665" t="s">
        <v>2927</v>
      </c>
      <c r="D655" s="746" t="s">
        <v>4079</v>
      </c>
      <c r="E655" s="747" t="s">
        <v>2952</v>
      </c>
      <c r="F655" s="665" t="s">
        <v>2921</v>
      </c>
      <c r="G655" s="665" t="s">
        <v>2984</v>
      </c>
      <c r="H655" s="665" t="s">
        <v>529</v>
      </c>
      <c r="I655" s="665" t="s">
        <v>2995</v>
      </c>
      <c r="J655" s="665" t="s">
        <v>2993</v>
      </c>
      <c r="K655" s="665" t="s">
        <v>2996</v>
      </c>
      <c r="L655" s="666">
        <v>58.62</v>
      </c>
      <c r="M655" s="666">
        <v>58.62</v>
      </c>
      <c r="N655" s="665">
        <v>1</v>
      </c>
      <c r="O655" s="748">
        <v>0.5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5</v>
      </c>
      <c r="B656" s="665" t="s">
        <v>2566</v>
      </c>
      <c r="C656" s="665" t="s">
        <v>2927</v>
      </c>
      <c r="D656" s="746" t="s">
        <v>4079</v>
      </c>
      <c r="E656" s="747" t="s">
        <v>2952</v>
      </c>
      <c r="F656" s="665" t="s">
        <v>2921</v>
      </c>
      <c r="G656" s="665" t="s">
        <v>2984</v>
      </c>
      <c r="H656" s="665" t="s">
        <v>529</v>
      </c>
      <c r="I656" s="665" t="s">
        <v>2997</v>
      </c>
      <c r="J656" s="665" t="s">
        <v>2993</v>
      </c>
      <c r="K656" s="665" t="s">
        <v>2998</v>
      </c>
      <c r="L656" s="666">
        <v>0</v>
      </c>
      <c r="M656" s="666">
        <v>0</v>
      </c>
      <c r="N656" s="665">
        <v>1</v>
      </c>
      <c r="O656" s="748">
        <v>0.5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5</v>
      </c>
      <c r="B657" s="665" t="s">
        <v>2566</v>
      </c>
      <c r="C657" s="665" t="s">
        <v>2927</v>
      </c>
      <c r="D657" s="746" t="s">
        <v>4079</v>
      </c>
      <c r="E657" s="747" t="s">
        <v>2952</v>
      </c>
      <c r="F657" s="665" t="s">
        <v>2921</v>
      </c>
      <c r="G657" s="665" t="s">
        <v>2984</v>
      </c>
      <c r="H657" s="665" t="s">
        <v>529</v>
      </c>
      <c r="I657" s="665" t="s">
        <v>2999</v>
      </c>
      <c r="J657" s="665" t="s">
        <v>2990</v>
      </c>
      <c r="K657" s="665" t="s">
        <v>3000</v>
      </c>
      <c r="L657" s="666">
        <v>58.62</v>
      </c>
      <c r="M657" s="666">
        <v>58.62</v>
      </c>
      <c r="N657" s="665">
        <v>1</v>
      </c>
      <c r="O657" s="748">
        <v>1</v>
      </c>
      <c r="P657" s="666">
        <v>58.62</v>
      </c>
      <c r="Q657" s="681">
        <v>1</v>
      </c>
      <c r="R657" s="665">
        <v>1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5</v>
      </c>
      <c r="B658" s="665" t="s">
        <v>2566</v>
      </c>
      <c r="C658" s="665" t="s">
        <v>2927</v>
      </c>
      <c r="D658" s="746" t="s">
        <v>4079</v>
      </c>
      <c r="E658" s="747" t="s">
        <v>2952</v>
      </c>
      <c r="F658" s="665" t="s">
        <v>2921</v>
      </c>
      <c r="G658" s="665" t="s">
        <v>2984</v>
      </c>
      <c r="H658" s="665" t="s">
        <v>529</v>
      </c>
      <c r="I658" s="665" t="s">
        <v>3662</v>
      </c>
      <c r="J658" s="665" t="s">
        <v>2993</v>
      </c>
      <c r="K658" s="665" t="s">
        <v>3663</v>
      </c>
      <c r="L658" s="666">
        <v>0</v>
      </c>
      <c r="M658" s="666">
        <v>0</v>
      </c>
      <c r="N658" s="665">
        <v>1</v>
      </c>
      <c r="O658" s="748">
        <v>1</v>
      </c>
      <c r="P658" s="666">
        <v>0</v>
      </c>
      <c r="Q658" s="681"/>
      <c r="R658" s="665">
        <v>1</v>
      </c>
      <c r="S658" s="681">
        <v>1</v>
      </c>
      <c r="T658" s="748">
        <v>1</v>
      </c>
      <c r="U658" s="704">
        <v>1</v>
      </c>
    </row>
    <row r="659" spans="1:21" ht="14.4" customHeight="1" x14ac:dyDescent="0.3">
      <c r="A659" s="664">
        <v>5</v>
      </c>
      <c r="B659" s="665" t="s">
        <v>2566</v>
      </c>
      <c r="C659" s="665" t="s">
        <v>2927</v>
      </c>
      <c r="D659" s="746" t="s">
        <v>4079</v>
      </c>
      <c r="E659" s="747" t="s">
        <v>2952</v>
      </c>
      <c r="F659" s="665" t="s">
        <v>2921</v>
      </c>
      <c r="G659" s="665" t="s">
        <v>2984</v>
      </c>
      <c r="H659" s="665" t="s">
        <v>529</v>
      </c>
      <c r="I659" s="665" t="s">
        <v>3664</v>
      </c>
      <c r="J659" s="665" t="s">
        <v>3665</v>
      </c>
      <c r="K659" s="665" t="s">
        <v>3666</v>
      </c>
      <c r="L659" s="666">
        <v>58.62</v>
      </c>
      <c r="M659" s="666">
        <v>58.62</v>
      </c>
      <c r="N659" s="665">
        <v>1</v>
      </c>
      <c r="O659" s="748">
        <v>1</v>
      </c>
      <c r="P659" s="666">
        <v>58.62</v>
      </c>
      <c r="Q659" s="681">
        <v>1</v>
      </c>
      <c r="R659" s="665">
        <v>1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5</v>
      </c>
      <c r="B660" s="665" t="s">
        <v>2566</v>
      </c>
      <c r="C660" s="665" t="s">
        <v>2927</v>
      </c>
      <c r="D660" s="746" t="s">
        <v>4079</v>
      </c>
      <c r="E660" s="747" t="s">
        <v>2952</v>
      </c>
      <c r="F660" s="665" t="s">
        <v>2921</v>
      </c>
      <c r="G660" s="665" t="s">
        <v>3154</v>
      </c>
      <c r="H660" s="665" t="s">
        <v>1433</v>
      </c>
      <c r="I660" s="665" t="s">
        <v>1455</v>
      </c>
      <c r="J660" s="665" t="s">
        <v>1456</v>
      </c>
      <c r="K660" s="665" t="s">
        <v>2665</v>
      </c>
      <c r="L660" s="666">
        <v>57.64</v>
      </c>
      <c r="M660" s="666">
        <v>57.64</v>
      </c>
      <c r="N660" s="665">
        <v>1</v>
      </c>
      <c r="O660" s="748">
        <v>0.5</v>
      </c>
      <c r="P660" s="666">
        <v>57.64</v>
      </c>
      <c r="Q660" s="681">
        <v>1</v>
      </c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5</v>
      </c>
      <c r="B661" s="665" t="s">
        <v>2566</v>
      </c>
      <c r="C661" s="665" t="s">
        <v>2927</v>
      </c>
      <c r="D661" s="746" t="s">
        <v>4079</v>
      </c>
      <c r="E661" s="747" t="s">
        <v>2952</v>
      </c>
      <c r="F661" s="665" t="s">
        <v>2921</v>
      </c>
      <c r="G661" s="665" t="s">
        <v>3154</v>
      </c>
      <c r="H661" s="665" t="s">
        <v>1433</v>
      </c>
      <c r="I661" s="665" t="s">
        <v>3155</v>
      </c>
      <c r="J661" s="665" t="s">
        <v>1456</v>
      </c>
      <c r="K661" s="665" t="s">
        <v>3156</v>
      </c>
      <c r="L661" s="666">
        <v>115.27</v>
      </c>
      <c r="M661" s="666">
        <v>345.81</v>
      </c>
      <c r="N661" s="665">
        <v>3</v>
      </c>
      <c r="O661" s="748">
        <v>1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5</v>
      </c>
      <c r="B662" s="665" t="s">
        <v>2566</v>
      </c>
      <c r="C662" s="665" t="s">
        <v>2927</v>
      </c>
      <c r="D662" s="746" t="s">
        <v>4079</v>
      </c>
      <c r="E662" s="747" t="s">
        <v>2952</v>
      </c>
      <c r="F662" s="665" t="s">
        <v>2921</v>
      </c>
      <c r="G662" s="665" t="s">
        <v>3038</v>
      </c>
      <c r="H662" s="665" t="s">
        <v>1433</v>
      </c>
      <c r="I662" s="665" t="s">
        <v>3540</v>
      </c>
      <c r="J662" s="665" t="s">
        <v>2750</v>
      </c>
      <c r="K662" s="665" t="s">
        <v>3541</v>
      </c>
      <c r="L662" s="666">
        <v>0</v>
      </c>
      <c r="M662" s="666">
        <v>0</v>
      </c>
      <c r="N662" s="665">
        <v>1</v>
      </c>
      <c r="O662" s="748">
        <v>1</v>
      </c>
      <c r="P662" s="666">
        <v>0</v>
      </c>
      <c r="Q662" s="681"/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5</v>
      </c>
      <c r="B663" s="665" t="s">
        <v>2566</v>
      </c>
      <c r="C663" s="665" t="s">
        <v>2927</v>
      </c>
      <c r="D663" s="746" t="s">
        <v>4079</v>
      </c>
      <c r="E663" s="747" t="s">
        <v>2952</v>
      </c>
      <c r="F663" s="665" t="s">
        <v>2921</v>
      </c>
      <c r="G663" s="665" t="s">
        <v>3547</v>
      </c>
      <c r="H663" s="665" t="s">
        <v>529</v>
      </c>
      <c r="I663" s="665" t="s">
        <v>3667</v>
      </c>
      <c r="J663" s="665" t="s">
        <v>3668</v>
      </c>
      <c r="K663" s="665" t="s">
        <v>3669</v>
      </c>
      <c r="L663" s="666">
        <v>59.78</v>
      </c>
      <c r="M663" s="666">
        <v>59.78</v>
      </c>
      <c r="N663" s="665">
        <v>1</v>
      </c>
      <c r="O663" s="748">
        <v>1</v>
      </c>
      <c r="P663" s="666">
        <v>59.78</v>
      </c>
      <c r="Q663" s="681">
        <v>1</v>
      </c>
      <c r="R663" s="665">
        <v>1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5</v>
      </c>
      <c r="B664" s="665" t="s">
        <v>2566</v>
      </c>
      <c r="C664" s="665" t="s">
        <v>2927</v>
      </c>
      <c r="D664" s="746" t="s">
        <v>4079</v>
      </c>
      <c r="E664" s="747" t="s">
        <v>2952</v>
      </c>
      <c r="F664" s="665" t="s">
        <v>2921</v>
      </c>
      <c r="G664" s="665" t="s">
        <v>3003</v>
      </c>
      <c r="H664" s="665" t="s">
        <v>1433</v>
      </c>
      <c r="I664" s="665" t="s">
        <v>3004</v>
      </c>
      <c r="J664" s="665" t="s">
        <v>1460</v>
      </c>
      <c r="K664" s="665" t="s">
        <v>3005</v>
      </c>
      <c r="L664" s="666">
        <v>0</v>
      </c>
      <c r="M664" s="666">
        <v>0</v>
      </c>
      <c r="N664" s="665">
        <v>1</v>
      </c>
      <c r="O664" s="748">
        <v>1</v>
      </c>
      <c r="P664" s="666">
        <v>0</v>
      </c>
      <c r="Q664" s="681"/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5</v>
      </c>
      <c r="B665" s="665" t="s">
        <v>2566</v>
      </c>
      <c r="C665" s="665" t="s">
        <v>2927</v>
      </c>
      <c r="D665" s="746" t="s">
        <v>4079</v>
      </c>
      <c r="E665" s="747" t="s">
        <v>2952</v>
      </c>
      <c r="F665" s="665" t="s">
        <v>2921</v>
      </c>
      <c r="G665" s="665" t="s">
        <v>3003</v>
      </c>
      <c r="H665" s="665" t="s">
        <v>1433</v>
      </c>
      <c r="I665" s="665" t="s">
        <v>3006</v>
      </c>
      <c r="J665" s="665" t="s">
        <v>1460</v>
      </c>
      <c r="K665" s="665" t="s">
        <v>2687</v>
      </c>
      <c r="L665" s="666">
        <v>815.1</v>
      </c>
      <c r="M665" s="666">
        <v>1630.2</v>
      </c>
      <c r="N665" s="665">
        <v>2</v>
      </c>
      <c r="O665" s="748">
        <v>1.5</v>
      </c>
      <c r="P665" s="666">
        <v>1630.2</v>
      </c>
      <c r="Q665" s="681">
        <v>1</v>
      </c>
      <c r="R665" s="665">
        <v>2</v>
      </c>
      <c r="S665" s="681">
        <v>1</v>
      </c>
      <c r="T665" s="748">
        <v>1.5</v>
      </c>
      <c r="U665" s="704">
        <v>1</v>
      </c>
    </row>
    <row r="666" spans="1:21" ht="14.4" customHeight="1" x14ac:dyDescent="0.3">
      <c r="A666" s="664">
        <v>5</v>
      </c>
      <c r="B666" s="665" t="s">
        <v>2566</v>
      </c>
      <c r="C666" s="665" t="s">
        <v>2927</v>
      </c>
      <c r="D666" s="746" t="s">
        <v>4079</v>
      </c>
      <c r="E666" s="747" t="s">
        <v>2952</v>
      </c>
      <c r="F666" s="665" t="s">
        <v>2921</v>
      </c>
      <c r="G666" s="665" t="s">
        <v>3003</v>
      </c>
      <c r="H666" s="665" t="s">
        <v>1433</v>
      </c>
      <c r="I666" s="665" t="s">
        <v>3006</v>
      </c>
      <c r="J666" s="665" t="s">
        <v>1460</v>
      </c>
      <c r="K666" s="665" t="s">
        <v>2687</v>
      </c>
      <c r="L666" s="666">
        <v>736.33</v>
      </c>
      <c r="M666" s="666">
        <v>736.33</v>
      </c>
      <c r="N666" s="665">
        <v>1</v>
      </c>
      <c r="O666" s="748">
        <v>1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5</v>
      </c>
      <c r="B667" s="665" t="s">
        <v>2566</v>
      </c>
      <c r="C667" s="665" t="s">
        <v>2927</v>
      </c>
      <c r="D667" s="746" t="s">
        <v>4079</v>
      </c>
      <c r="E667" s="747" t="s">
        <v>2952</v>
      </c>
      <c r="F667" s="665" t="s">
        <v>2921</v>
      </c>
      <c r="G667" s="665" t="s">
        <v>3003</v>
      </c>
      <c r="H667" s="665" t="s">
        <v>1433</v>
      </c>
      <c r="I667" s="665" t="s">
        <v>3007</v>
      </c>
      <c r="J667" s="665" t="s">
        <v>1460</v>
      </c>
      <c r="K667" s="665" t="s">
        <v>3008</v>
      </c>
      <c r="L667" s="666">
        <v>0</v>
      </c>
      <c r="M667" s="666">
        <v>0</v>
      </c>
      <c r="N667" s="665">
        <v>3</v>
      </c>
      <c r="O667" s="748">
        <v>0.5</v>
      </c>
      <c r="P667" s="666">
        <v>0</v>
      </c>
      <c r="Q667" s="681"/>
      <c r="R667" s="665">
        <v>3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5</v>
      </c>
      <c r="B668" s="665" t="s">
        <v>2566</v>
      </c>
      <c r="C668" s="665" t="s">
        <v>2927</v>
      </c>
      <c r="D668" s="746" t="s">
        <v>4079</v>
      </c>
      <c r="E668" s="747" t="s">
        <v>2952</v>
      </c>
      <c r="F668" s="665" t="s">
        <v>2921</v>
      </c>
      <c r="G668" s="665" t="s">
        <v>3003</v>
      </c>
      <c r="H668" s="665" t="s">
        <v>1433</v>
      </c>
      <c r="I668" s="665" t="s">
        <v>1484</v>
      </c>
      <c r="J668" s="665" t="s">
        <v>1485</v>
      </c>
      <c r="K668" s="665" t="s">
        <v>3081</v>
      </c>
      <c r="L668" s="666">
        <v>1847.49</v>
      </c>
      <c r="M668" s="666">
        <v>3694.98</v>
      </c>
      <c r="N668" s="665">
        <v>2</v>
      </c>
      <c r="O668" s="748">
        <v>2</v>
      </c>
      <c r="P668" s="666">
        <v>3694.98</v>
      </c>
      <c r="Q668" s="681">
        <v>1</v>
      </c>
      <c r="R668" s="665">
        <v>2</v>
      </c>
      <c r="S668" s="681">
        <v>1</v>
      </c>
      <c r="T668" s="748">
        <v>2</v>
      </c>
      <c r="U668" s="704">
        <v>1</v>
      </c>
    </row>
    <row r="669" spans="1:21" ht="14.4" customHeight="1" x14ac:dyDescent="0.3">
      <c r="A669" s="664">
        <v>5</v>
      </c>
      <c r="B669" s="665" t="s">
        <v>2566</v>
      </c>
      <c r="C669" s="665" t="s">
        <v>2927</v>
      </c>
      <c r="D669" s="746" t="s">
        <v>4079</v>
      </c>
      <c r="E669" s="747" t="s">
        <v>2952</v>
      </c>
      <c r="F669" s="665" t="s">
        <v>2921</v>
      </c>
      <c r="G669" s="665" t="s">
        <v>3003</v>
      </c>
      <c r="H669" s="665" t="s">
        <v>1433</v>
      </c>
      <c r="I669" s="665" t="s">
        <v>3162</v>
      </c>
      <c r="J669" s="665" t="s">
        <v>1485</v>
      </c>
      <c r="K669" s="665" t="s">
        <v>3010</v>
      </c>
      <c r="L669" s="666">
        <v>2309.36</v>
      </c>
      <c r="M669" s="666">
        <v>2309.36</v>
      </c>
      <c r="N669" s="665">
        <v>1</v>
      </c>
      <c r="O669" s="748">
        <v>1</v>
      </c>
      <c r="P669" s="666">
        <v>2309.36</v>
      </c>
      <c r="Q669" s="681">
        <v>1</v>
      </c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5</v>
      </c>
      <c r="B670" s="665" t="s">
        <v>2566</v>
      </c>
      <c r="C670" s="665" t="s">
        <v>2927</v>
      </c>
      <c r="D670" s="746" t="s">
        <v>4079</v>
      </c>
      <c r="E670" s="747" t="s">
        <v>2952</v>
      </c>
      <c r="F670" s="665" t="s">
        <v>2921</v>
      </c>
      <c r="G670" s="665" t="s">
        <v>3003</v>
      </c>
      <c r="H670" s="665" t="s">
        <v>1433</v>
      </c>
      <c r="I670" s="665" t="s">
        <v>1596</v>
      </c>
      <c r="J670" s="665" t="s">
        <v>1485</v>
      </c>
      <c r="K670" s="665" t="s">
        <v>3046</v>
      </c>
      <c r="L670" s="666">
        <v>1385.62</v>
      </c>
      <c r="M670" s="666">
        <v>2771.24</v>
      </c>
      <c r="N670" s="665">
        <v>2</v>
      </c>
      <c r="O670" s="748">
        <v>1</v>
      </c>
      <c r="P670" s="666">
        <v>2771.24</v>
      </c>
      <c r="Q670" s="681">
        <v>1</v>
      </c>
      <c r="R670" s="665">
        <v>2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5</v>
      </c>
      <c r="B671" s="665" t="s">
        <v>2566</v>
      </c>
      <c r="C671" s="665" t="s">
        <v>2927</v>
      </c>
      <c r="D671" s="746" t="s">
        <v>4079</v>
      </c>
      <c r="E671" s="747" t="s">
        <v>2952</v>
      </c>
      <c r="F671" s="665" t="s">
        <v>2921</v>
      </c>
      <c r="G671" s="665" t="s">
        <v>3011</v>
      </c>
      <c r="H671" s="665" t="s">
        <v>529</v>
      </c>
      <c r="I671" s="665" t="s">
        <v>3012</v>
      </c>
      <c r="J671" s="665" t="s">
        <v>823</v>
      </c>
      <c r="K671" s="665" t="s">
        <v>3013</v>
      </c>
      <c r="L671" s="666">
        <v>0</v>
      </c>
      <c r="M671" s="666">
        <v>0</v>
      </c>
      <c r="N671" s="665">
        <v>8</v>
      </c>
      <c r="O671" s="748">
        <v>5</v>
      </c>
      <c r="P671" s="666">
        <v>0</v>
      </c>
      <c r="Q671" s="681"/>
      <c r="R671" s="665">
        <v>2</v>
      </c>
      <c r="S671" s="681">
        <v>0.25</v>
      </c>
      <c r="T671" s="748">
        <v>2</v>
      </c>
      <c r="U671" s="704">
        <v>0.4</v>
      </c>
    </row>
    <row r="672" spans="1:21" ht="14.4" customHeight="1" x14ac:dyDescent="0.3">
      <c r="A672" s="664">
        <v>5</v>
      </c>
      <c r="B672" s="665" t="s">
        <v>2566</v>
      </c>
      <c r="C672" s="665" t="s">
        <v>2927</v>
      </c>
      <c r="D672" s="746" t="s">
        <v>4079</v>
      </c>
      <c r="E672" s="747" t="s">
        <v>2952</v>
      </c>
      <c r="F672" s="665" t="s">
        <v>2921</v>
      </c>
      <c r="G672" s="665" t="s">
        <v>3011</v>
      </c>
      <c r="H672" s="665" t="s">
        <v>529</v>
      </c>
      <c r="I672" s="665" t="s">
        <v>822</v>
      </c>
      <c r="J672" s="665" t="s">
        <v>823</v>
      </c>
      <c r="K672" s="665" t="s">
        <v>3013</v>
      </c>
      <c r="L672" s="666">
        <v>155.24</v>
      </c>
      <c r="M672" s="666">
        <v>2639.08</v>
      </c>
      <c r="N672" s="665">
        <v>17</v>
      </c>
      <c r="O672" s="748">
        <v>8.5</v>
      </c>
      <c r="P672" s="666">
        <v>620.96</v>
      </c>
      <c r="Q672" s="681">
        <v>0.23529411764705885</v>
      </c>
      <c r="R672" s="665">
        <v>4</v>
      </c>
      <c r="S672" s="681">
        <v>0.23529411764705882</v>
      </c>
      <c r="T672" s="748">
        <v>2</v>
      </c>
      <c r="U672" s="704">
        <v>0.23529411764705882</v>
      </c>
    </row>
    <row r="673" spans="1:21" ht="14.4" customHeight="1" x14ac:dyDescent="0.3">
      <c r="A673" s="664">
        <v>5</v>
      </c>
      <c r="B673" s="665" t="s">
        <v>2566</v>
      </c>
      <c r="C673" s="665" t="s">
        <v>2927</v>
      </c>
      <c r="D673" s="746" t="s">
        <v>4079</v>
      </c>
      <c r="E673" s="747" t="s">
        <v>2952</v>
      </c>
      <c r="F673" s="665" t="s">
        <v>2921</v>
      </c>
      <c r="G673" s="665" t="s">
        <v>3011</v>
      </c>
      <c r="H673" s="665" t="s">
        <v>529</v>
      </c>
      <c r="I673" s="665" t="s">
        <v>910</v>
      </c>
      <c r="J673" s="665" t="s">
        <v>823</v>
      </c>
      <c r="K673" s="665" t="s">
        <v>3014</v>
      </c>
      <c r="L673" s="666">
        <v>77.62</v>
      </c>
      <c r="M673" s="666">
        <v>77.62</v>
      </c>
      <c r="N673" s="665">
        <v>1</v>
      </c>
      <c r="O673" s="748">
        <v>0.5</v>
      </c>
      <c r="P673" s="666">
        <v>77.62</v>
      </c>
      <c r="Q673" s="681">
        <v>1</v>
      </c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5</v>
      </c>
      <c r="B674" s="665" t="s">
        <v>2566</v>
      </c>
      <c r="C674" s="665" t="s">
        <v>2927</v>
      </c>
      <c r="D674" s="746" t="s">
        <v>4079</v>
      </c>
      <c r="E674" s="747" t="s">
        <v>2952</v>
      </c>
      <c r="F674" s="665" t="s">
        <v>2921</v>
      </c>
      <c r="G674" s="665" t="s">
        <v>3105</v>
      </c>
      <c r="H674" s="665" t="s">
        <v>529</v>
      </c>
      <c r="I674" s="665" t="s">
        <v>1304</v>
      </c>
      <c r="J674" s="665" t="s">
        <v>578</v>
      </c>
      <c r="K674" s="665" t="s">
        <v>3106</v>
      </c>
      <c r="L674" s="666">
        <v>36.54</v>
      </c>
      <c r="M674" s="666">
        <v>36.54</v>
      </c>
      <c r="N674" s="665">
        <v>1</v>
      </c>
      <c r="O674" s="748">
        <v>1</v>
      </c>
      <c r="P674" s="666">
        <v>36.54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5</v>
      </c>
      <c r="B675" s="665" t="s">
        <v>2566</v>
      </c>
      <c r="C675" s="665" t="s">
        <v>2927</v>
      </c>
      <c r="D675" s="746" t="s">
        <v>4079</v>
      </c>
      <c r="E675" s="747" t="s">
        <v>2952</v>
      </c>
      <c r="F675" s="665" t="s">
        <v>2921</v>
      </c>
      <c r="G675" s="665" t="s">
        <v>3443</v>
      </c>
      <c r="H675" s="665" t="s">
        <v>529</v>
      </c>
      <c r="I675" s="665" t="s">
        <v>3444</v>
      </c>
      <c r="J675" s="665" t="s">
        <v>3445</v>
      </c>
      <c r="K675" s="665" t="s">
        <v>3446</v>
      </c>
      <c r="L675" s="666">
        <v>0</v>
      </c>
      <c r="M675" s="666">
        <v>0</v>
      </c>
      <c r="N675" s="665">
        <v>3</v>
      </c>
      <c r="O675" s="748">
        <v>1</v>
      </c>
      <c r="P675" s="666">
        <v>0</v>
      </c>
      <c r="Q675" s="681"/>
      <c r="R675" s="665">
        <v>1</v>
      </c>
      <c r="S675" s="681">
        <v>0.33333333333333331</v>
      </c>
      <c r="T675" s="748">
        <v>0.5</v>
      </c>
      <c r="U675" s="704">
        <v>0.5</v>
      </c>
    </row>
    <row r="676" spans="1:21" ht="14.4" customHeight="1" x14ac:dyDescent="0.3">
      <c r="A676" s="664">
        <v>5</v>
      </c>
      <c r="B676" s="665" t="s">
        <v>2566</v>
      </c>
      <c r="C676" s="665" t="s">
        <v>2927</v>
      </c>
      <c r="D676" s="746" t="s">
        <v>4079</v>
      </c>
      <c r="E676" s="747" t="s">
        <v>2952</v>
      </c>
      <c r="F676" s="665" t="s">
        <v>2921</v>
      </c>
      <c r="G676" s="665" t="s">
        <v>3015</v>
      </c>
      <c r="H676" s="665" t="s">
        <v>529</v>
      </c>
      <c r="I676" s="665" t="s">
        <v>3306</v>
      </c>
      <c r="J676" s="665" t="s">
        <v>719</v>
      </c>
      <c r="K676" s="665" t="s">
        <v>3199</v>
      </c>
      <c r="L676" s="666">
        <v>185.26</v>
      </c>
      <c r="M676" s="666">
        <v>370.52</v>
      </c>
      <c r="N676" s="665">
        <v>2</v>
      </c>
      <c r="O676" s="748">
        <v>1.5</v>
      </c>
      <c r="P676" s="666">
        <v>370.52</v>
      </c>
      <c r="Q676" s="681">
        <v>1</v>
      </c>
      <c r="R676" s="665">
        <v>2</v>
      </c>
      <c r="S676" s="681">
        <v>1</v>
      </c>
      <c r="T676" s="748">
        <v>1.5</v>
      </c>
      <c r="U676" s="704">
        <v>1</v>
      </c>
    </row>
    <row r="677" spans="1:21" ht="14.4" customHeight="1" x14ac:dyDescent="0.3">
      <c r="A677" s="664">
        <v>5</v>
      </c>
      <c r="B677" s="665" t="s">
        <v>2566</v>
      </c>
      <c r="C677" s="665" t="s">
        <v>2927</v>
      </c>
      <c r="D677" s="746" t="s">
        <v>4079</v>
      </c>
      <c r="E677" s="747" t="s">
        <v>2952</v>
      </c>
      <c r="F677" s="665" t="s">
        <v>2921</v>
      </c>
      <c r="G677" s="665" t="s">
        <v>3167</v>
      </c>
      <c r="H677" s="665" t="s">
        <v>529</v>
      </c>
      <c r="I677" s="665" t="s">
        <v>675</v>
      </c>
      <c r="J677" s="665" t="s">
        <v>3168</v>
      </c>
      <c r="K677" s="665" t="s">
        <v>3169</v>
      </c>
      <c r="L677" s="666">
        <v>0</v>
      </c>
      <c r="M677" s="666">
        <v>0</v>
      </c>
      <c r="N677" s="665">
        <v>15</v>
      </c>
      <c r="O677" s="748">
        <v>5</v>
      </c>
      <c r="P677" s="666">
        <v>0</v>
      </c>
      <c r="Q677" s="681"/>
      <c r="R677" s="665">
        <v>4</v>
      </c>
      <c r="S677" s="681">
        <v>0.26666666666666666</v>
      </c>
      <c r="T677" s="748">
        <v>2</v>
      </c>
      <c r="U677" s="704">
        <v>0.4</v>
      </c>
    </row>
    <row r="678" spans="1:21" ht="14.4" customHeight="1" x14ac:dyDescent="0.3">
      <c r="A678" s="664">
        <v>5</v>
      </c>
      <c r="B678" s="665" t="s">
        <v>2566</v>
      </c>
      <c r="C678" s="665" t="s">
        <v>2927</v>
      </c>
      <c r="D678" s="746" t="s">
        <v>4079</v>
      </c>
      <c r="E678" s="747" t="s">
        <v>2952</v>
      </c>
      <c r="F678" s="665" t="s">
        <v>2921</v>
      </c>
      <c r="G678" s="665" t="s">
        <v>3018</v>
      </c>
      <c r="H678" s="665" t="s">
        <v>529</v>
      </c>
      <c r="I678" s="665" t="s">
        <v>3670</v>
      </c>
      <c r="J678" s="665" t="s">
        <v>2657</v>
      </c>
      <c r="K678" s="665" t="s">
        <v>3671</v>
      </c>
      <c r="L678" s="666">
        <v>0</v>
      </c>
      <c r="M678" s="666">
        <v>0</v>
      </c>
      <c r="N678" s="665">
        <v>1</v>
      </c>
      <c r="O678" s="748">
        <v>1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5</v>
      </c>
      <c r="B679" s="665" t="s">
        <v>2566</v>
      </c>
      <c r="C679" s="665" t="s">
        <v>2927</v>
      </c>
      <c r="D679" s="746" t="s">
        <v>4079</v>
      </c>
      <c r="E679" s="747" t="s">
        <v>2952</v>
      </c>
      <c r="F679" s="665" t="s">
        <v>2921</v>
      </c>
      <c r="G679" s="665" t="s">
        <v>3018</v>
      </c>
      <c r="H679" s="665" t="s">
        <v>1433</v>
      </c>
      <c r="I679" s="665" t="s">
        <v>3019</v>
      </c>
      <c r="J679" s="665" t="s">
        <v>2660</v>
      </c>
      <c r="K679" s="665" t="s">
        <v>2663</v>
      </c>
      <c r="L679" s="666">
        <v>205.84</v>
      </c>
      <c r="M679" s="666">
        <v>205.84</v>
      </c>
      <c r="N679" s="665">
        <v>1</v>
      </c>
      <c r="O679" s="748">
        <v>0.5</v>
      </c>
      <c r="P679" s="666">
        <v>205.84</v>
      </c>
      <c r="Q679" s="681">
        <v>1</v>
      </c>
      <c r="R679" s="665">
        <v>1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5</v>
      </c>
      <c r="B680" s="665" t="s">
        <v>2566</v>
      </c>
      <c r="C680" s="665" t="s">
        <v>2927</v>
      </c>
      <c r="D680" s="746" t="s">
        <v>4079</v>
      </c>
      <c r="E680" s="747" t="s">
        <v>2952</v>
      </c>
      <c r="F680" s="665" t="s">
        <v>2921</v>
      </c>
      <c r="G680" s="665" t="s">
        <v>3018</v>
      </c>
      <c r="H680" s="665" t="s">
        <v>1433</v>
      </c>
      <c r="I680" s="665" t="s">
        <v>3262</v>
      </c>
      <c r="J680" s="665" t="s">
        <v>2660</v>
      </c>
      <c r="K680" s="665" t="s">
        <v>3263</v>
      </c>
      <c r="L680" s="666">
        <v>0</v>
      </c>
      <c r="M680" s="666">
        <v>0</v>
      </c>
      <c r="N680" s="665">
        <v>5</v>
      </c>
      <c r="O680" s="748">
        <v>2</v>
      </c>
      <c r="P680" s="666">
        <v>0</v>
      </c>
      <c r="Q680" s="681"/>
      <c r="R680" s="665">
        <v>4</v>
      </c>
      <c r="S680" s="681">
        <v>0.8</v>
      </c>
      <c r="T680" s="748">
        <v>1</v>
      </c>
      <c r="U680" s="704">
        <v>0.5</v>
      </c>
    </row>
    <row r="681" spans="1:21" ht="14.4" customHeight="1" x14ac:dyDescent="0.3">
      <c r="A681" s="664">
        <v>5</v>
      </c>
      <c r="B681" s="665" t="s">
        <v>2566</v>
      </c>
      <c r="C681" s="665" t="s">
        <v>2927</v>
      </c>
      <c r="D681" s="746" t="s">
        <v>4079</v>
      </c>
      <c r="E681" s="747" t="s">
        <v>2952</v>
      </c>
      <c r="F681" s="665" t="s">
        <v>2921</v>
      </c>
      <c r="G681" s="665" t="s">
        <v>3672</v>
      </c>
      <c r="H681" s="665" t="s">
        <v>1433</v>
      </c>
      <c r="I681" s="665" t="s">
        <v>3673</v>
      </c>
      <c r="J681" s="665" t="s">
        <v>2729</v>
      </c>
      <c r="K681" s="665" t="s">
        <v>3674</v>
      </c>
      <c r="L681" s="666">
        <v>704.73</v>
      </c>
      <c r="M681" s="666">
        <v>704.73</v>
      </c>
      <c r="N681" s="665">
        <v>1</v>
      </c>
      <c r="O681" s="748">
        <v>1</v>
      </c>
      <c r="P681" s="666">
        <v>704.73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5</v>
      </c>
      <c r="B682" s="665" t="s">
        <v>2566</v>
      </c>
      <c r="C682" s="665" t="s">
        <v>2927</v>
      </c>
      <c r="D682" s="746" t="s">
        <v>4079</v>
      </c>
      <c r="E682" s="747" t="s">
        <v>2952</v>
      </c>
      <c r="F682" s="665" t="s">
        <v>2921</v>
      </c>
      <c r="G682" s="665" t="s">
        <v>3672</v>
      </c>
      <c r="H682" s="665" t="s">
        <v>1433</v>
      </c>
      <c r="I682" s="665" t="s">
        <v>3675</v>
      </c>
      <c r="J682" s="665" t="s">
        <v>2729</v>
      </c>
      <c r="K682" s="665" t="s">
        <v>3676</v>
      </c>
      <c r="L682" s="666">
        <v>819.07</v>
      </c>
      <c r="M682" s="666">
        <v>819.07</v>
      </c>
      <c r="N682" s="665">
        <v>1</v>
      </c>
      <c r="O682" s="748">
        <v>1</v>
      </c>
      <c r="P682" s="666">
        <v>819.07</v>
      </c>
      <c r="Q682" s="681">
        <v>1</v>
      </c>
      <c r="R682" s="665">
        <v>1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5</v>
      </c>
      <c r="B683" s="665" t="s">
        <v>2566</v>
      </c>
      <c r="C683" s="665" t="s">
        <v>2927</v>
      </c>
      <c r="D683" s="746" t="s">
        <v>4079</v>
      </c>
      <c r="E683" s="747" t="s">
        <v>2952</v>
      </c>
      <c r="F683" s="665" t="s">
        <v>2921</v>
      </c>
      <c r="G683" s="665" t="s">
        <v>3677</v>
      </c>
      <c r="H683" s="665" t="s">
        <v>529</v>
      </c>
      <c r="I683" s="665" t="s">
        <v>3678</v>
      </c>
      <c r="J683" s="665" t="s">
        <v>1331</v>
      </c>
      <c r="K683" s="665" t="s">
        <v>3679</v>
      </c>
      <c r="L683" s="666">
        <v>54.23</v>
      </c>
      <c r="M683" s="666">
        <v>108.46</v>
      </c>
      <c r="N683" s="665">
        <v>2</v>
      </c>
      <c r="O683" s="748">
        <v>0.5</v>
      </c>
      <c r="P683" s="666">
        <v>108.46</v>
      </c>
      <c r="Q683" s="681">
        <v>1</v>
      </c>
      <c r="R683" s="665">
        <v>2</v>
      </c>
      <c r="S683" s="681">
        <v>1</v>
      </c>
      <c r="T683" s="748">
        <v>0.5</v>
      </c>
      <c r="U683" s="704">
        <v>1</v>
      </c>
    </row>
    <row r="684" spans="1:21" ht="14.4" customHeight="1" x14ac:dyDescent="0.3">
      <c r="A684" s="664">
        <v>5</v>
      </c>
      <c r="B684" s="665" t="s">
        <v>2566</v>
      </c>
      <c r="C684" s="665" t="s">
        <v>2927</v>
      </c>
      <c r="D684" s="746" t="s">
        <v>4079</v>
      </c>
      <c r="E684" s="747" t="s">
        <v>2952</v>
      </c>
      <c r="F684" s="665" t="s">
        <v>2921</v>
      </c>
      <c r="G684" s="665" t="s">
        <v>3570</v>
      </c>
      <c r="H684" s="665" t="s">
        <v>529</v>
      </c>
      <c r="I684" s="665" t="s">
        <v>3571</v>
      </c>
      <c r="J684" s="665" t="s">
        <v>3572</v>
      </c>
      <c r="K684" s="665" t="s">
        <v>3573</v>
      </c>
      <c r="L684" s="666">
        <v>289.27</v>
      </c>
      <c r="M684" s="666">
        <v>1446.35</v>
      </c>
      <c r="N684" s="665">
        <v>5</v>
      </c>
      <c r="O684" s="748">
        <v>3</v>
      </c>
      <c r="P684" s="666">
        <v>1157.08</v>
      </c>
      <c r="Q684" s="681">
        <v>0.8</v>
      </c>
      <c r="R684" s="665">
        <v>4</v>
      </c>
      <c r="S684" s="681">
        <v>0.8</v>
      </c>
      <c r="T684" s="748">
        <v>2.5</v>
      </c>
      <c r="U684" s="704">
        <v>0.83333333333333337</v>
      </c>
    </row>
    <row r="685" spans="1:21" ht="14.4" customHeight="1" x14ac:dyDescent="0.3">
      <c r="A685" s="664">
        <v>5</v>
      </c>
      <c r="B685" s="665" t="s">
        <v>2566</v>
      </c>
      <c r="C685" s="665" t="s">
        <v>2927</v>
      </c>
      <c r="D685" s="746" t="s">
        <v>4079</v>
      </c>
      <c r="E685" s="747" t="s">
        <v>2952</v>
      </c>
      <c r="F685" s="665" t="s">
        <v>2921</v>
      </c>
      <c r="G685" s="665" t="s">
        <v>3570</v>
      </c>
      <c r="H685" s="665" t="s">
        <v>529</v>
      </c>
      <c r="I685" s="665" t="s">
        <v>3571</v>
      </c>
      <c r="J685" s="665" t="s">
        <v>3572</v>
      </c>
      <c r="K685" s="665" t="s">
        <v>3573</v>
      </c>
      <c r="L685" s="666">
        <v>299.24</v>
      </c>
      <c r="M685" s="666">
        <v>2393.92</v>
      </c>
      <c r="N685" s="665">
        <v>8</v>
      </c>
      <c r="O685" s="748">
        <v>3.5</v>
      </c>
      <c r="P685" s="666">
        <v>1795.44</v>
      </c>
      <c r="Q685" s="681">
        <v>0.75</v>
      </c>
      <c r="R685" s="665">
        <v>6</v>
      </c>
      <c r="S685" s="681">
        <v>0.75</v>
      </c>
      <c r="T685" s="748">
        <v>2.5</v>
      </c>
      <c r="U685" s="704">
        <v>0.7142857142857143</v>
      </c>
    </row>
    <row r="686" spans="1:21" ht="14.4" customHeight="1" x14ac:dyDescent="0.3">
      <c r="A686" s="664">
        <v>5</v>
      </c>
      <c r="B686" s="665" t="s">
        <v>2566</v>
      </c>
      <c r="C686" s="665" t="s">
        <v>2927</v>
      </c>
      <c r="D686" s="746" t="s">
        <v>4079</v>
      </c>
      <c r="E686" s="747" t="s">
        <v>2952</v>
      </c>
      <c r="F686" s="665" t="s">
        <v>2921</v>
      </c>
      <c r="G686" s="665" t="s">
        <v>3176</v>
      </c>
      <c r="H686" s="665" t="s">
        <v>529</v>
      </c>
      <c r="I686" s="665" t="s">
        <v>3177</v>
      </c>
      <c r="J686" s="665" t="s">
        <v>3178</v>
      </c>
      <c r="K686" s="665" t="s">
        <v>3179</v>
      </c>
      <c r="L686" s="666">
        <v>66.88</v>
      </c>
      <c r="M686" s="666">
        <v>66.88</v>
      </c>
      <c r="N686" s="665">
        <v>1</v>
      </c>
      <c r="O686" s="748">
        <v>0.5</v>
      </c>
      <c r="P686" s="666">
        <v>66.88</v>
      </c>
      <c r="Q686" s="681">
        <v>1</v>
      </c>
      <c r="R686" s="665">
        <v>1</v>
      </c>
      <c r="S686" s="681">
        <v>1</v>
      </c>
      <c r="T686" s="748">
        <v>0.5</v>
      </c>
      <c r="U686" s="704">
        <v>1</v>
      </c>
    </row>
    <row r="687" spans="1:21" ht="14.4" customHeight="1" x14ac:dyDescent="0.3">
      <c r="A687" s="664">
        <v>5</v>
      </c>
      <c r="B687" s="665" t="s">
        <v>2566</v>
      </c>
      <c r="C687" s="665" t="s">
        <v>2927</v>
      </c>
      <c r="D687" s="746" t="s">
        <v>4079</v>
      </c>
      <c r="E687" s="747" t="s">
        <v>2952</v>
      </c>
      <c r="F687" s="665" t="s">
        <v>2921</v>
      </c>
      <c r="G687" s="665" t="s">
        <v>3176</v>
      </c>
      <c r="H687" s="665" t="s">
        <v>529</v>
      </c>
      <c r="I687" s="665" t="s">
        <v>1390</v>
      </c>
      <c r="J687" s="665" t="s">
        <v>1391</v>
      </c>
      <c r="K687" s="665" t="s">
        <v>3448</v>
      </c>
      <c r="L687" s="666">
        <v>31.42</v>
      </c>
      <c r="M687" s="666">
        <v>31.42</v>
      </c>
      <c r="N687" s="665">
        <v>1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5</v>
      </c>
      <c r="B688" s="665" t="s">
        <v>2566</v>
      </c>
      <c r="C688" s="665" t="s">
        <v>2927</v>
      </c>
      <c r="D688" s="746" t="s">
        <v>4079</v>
      </c>
      <c r="E688" s="747" t="s">
        <v>2952</v>
      </c>
      <c r="F688" s="665" t="s">
        <v>2921</v>
      </c>
      <c r="G688" s="665" t="s">
        <v>3023</v>
      </c>
      <c r="H688" s="665" t="s">
        <v>529</v>
      </c>
      <c r="I688" s="665" t="s">
        <v>894</v>
      </c>
      <c r="J688" s="665" t="s">
        <v>895</v>
      </c>
      <c r="K688" s="665" t="s">
        <v>3024</v>
      </c>
      <c r="L688" s="666">
        <v>657.67</v>
      </c>
      <c r="M688" s="666">
        <v>37487.189999999995</v>
      </c>
      <c r="N688" s="665">
        <v>57</v>
      </c>
      <c r="O688" s="748">
        <v>31</v>
      </c>
      <c r="P688" s="666">
        <v>24333.789999999997</v>
      </c>
      <c r="Q688" s="681">
        <v>0.64912280701754388</v>
      </c>
      <c r="R688" s="665">
        <v>37</v>
      </c>
      <c r="S688" s="681">
        <v>0.64912280701754388</v>
      </c>
      <c r="T688" s="748">
        <v>20.5</v>
      </c>
      <c r="U688" s="704">
        <v>0.66129032258064513</v>
      </c>
    </row>
    <row r="689" spans="1:21" ht="14.4" customHeight="1" x14ac:dyDescent="0.3">
      <c r="A689" s="664">
        <v>5</v>
      </c>
      <c r="B689" s="665" t="s">
        <v>2566</v>
      </c>
      <c r="C689" s="665" t="s">
        <v>2927</v>
      </c>
      <c r="D689" s="746" t="s">
        <v>4079</v>
      </c>
      <c r="E689" s="747" t="s">
        <v>2952</v>
      </c>
      <c r="F689" s="665" t="s">
        <v>2921</v>
      </c>
      <c r="G689" s="665" t="s">
        <v>3023</v>
      </c>
      <c r="H689" s="665" t="s">
        <v>529</v>
      </c>
      <c r="I689" s="665" t="s">
        <v>3180</v>
      </c>
      <c r="J689" s="665" t="s">
        <v>895</v>
      </c>
      <c r="K689" s="665" t="s">
        <v>3181</v>
      </c>
      <c r="L689" s="666">
        <v>789.2</v>
      </c>
      <c r="M689" s="666">
        <v>4735.2000000000007</v>
      </c>
      <c r="N689" s="665">
        <v>6</v>
      </c>
      <c r="O689" s="748">
        <v>2.5</v>
      </c>
      <c r="P689" s="666">
        <v>3946.0000000000005</v>
      </c>
      <c r="Q689" s="681">
        <v>0.83333333333333326</v>
      </c>
      <c r="R689" s="665">
        <v>5</v>
      </c>
      <c r="S689" s="681">
        <v>0.83333333333333337</v>
      </c>
      <c r="T689" s="748">
        <v>2</v>
      </c>
      <c r="U689" s="704">
        <v>0.8</v>
      </c>
    </row>
    <row r="690" spans="1:21" ht="14.4" customHeight="1" x14ac:dyDescent="0.3">
      <c r="A690" s="664">
        <v>5</v>
      </c>
      <c r="B690" s="665" t="s">
        <v>2566</v>
      </c>
      <c r="C690" s="665" t="s">
        <v>2927</v>
      </c>
      <c r="D690" s="746" t="s">
        <v>4079</v>
      </c>
      <c r="E690" s="747" t="s">
        <v>2952</v>
      </c>
      <c r="F690" s="665" t="s">
        <v>2921</v>
      </c>
      <c r="G690" s="665" t="s">
        <v>3116</v>
      </c>
      <c r="H690" s="665" t="s">
        <v>529</v>
      </c>
      <c r="I690" s="665" t="s">
        <v>3680</v>
      </c>
      <c r="J690" s="665" t="s">
        <v>3681</v>
      </c>
      <c r="K690" s="665" t="s">
        <v>3119</v>
      </c>
      <c r="L690" s="666">
        <v>187.92</v>
      </c>
      <c r="M690" s="666">
        <v>187.92</v>
      </c>
      <c r="N690" s="665">
        <v>1</v>
      </c>
      <c r="O690" s="748">
        <v>0.5</v>
      </c>
      <c r="P690" s="666">
        <v>187.92</v>
      </c>
      <c r="Q690" s="681">
        <v>1</v>
      </c>
      <c r="R690" s="665">
        <v>1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5</v>
      </c>
      <c r="B691" s="665" t="s">
        <v>2566</v>
      </c>
      <c r="C691" s="665" t="s">
        <v>2927</v>
      </c>
      <c r="D691" s="746" t="s">
        <v>4079</v>
      </c>
      <c r="E691" s="747" t="s">
        <v>2952</v>
      </c>
      <c r="F691" s="665" t="s">
        <v>2921</v>
      </c>
      <c r="G691" s="665" t="s">
        <v>3120</v>
      </c>
      <c r="H691" s="665" t="s">
        <v>529</v>
      </c>
      <c r="I691" s="665" t="s">
        <v>3121</v>
      </c>
      <c r="J691" s="665" t="s">
        <v>3122</v>
      </c>
      <c r="K691" s="665" t="s">
        <v>3123</v>
      </c>
      <c r="L691" s="666">
        <v>0</v>
      </c>
      <c r="M691" s="666">
        <v>0</v>
      </c>
      <c r="N691" s="665">
        <v>1</v>
      </c>
      <c r="O691" s="748">
        <v>0.5</v>
      </c>
      <c r="P691" s="666">
        <v>0</v>
      </c>
      <c r="Q691" s="681"/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5</v>
      </c>
      <c r="B692" s="665" t="s">
        <v>2566</v>
      </c>
      <c r="C692" s="665" t="s">
        <v>2927</v>
      </c>
      <c r="D692" s="746" t="s">
        <v>4079</v>
      </c>
      <c r="E692" s="747" t="s">
        <v>2952</v>
      </c>
      <c r="F692" s="665" t="s">
        <v>2921</v>
      </c>
      <c r="G692" s="665" t="s">
        <v>3120</v>
      </c>
      <c r="H692" s="665" t="s">
        <v>529</v>
      </c>
      <c r="I692" s="665" t="s">
        <v>3682</v>
      </c>
      <c r="J692" s="665" t="s">
        <v>3579</v>
      </c>
      <c r="K692" s="665" t="s">
        <v>3683</v>
      </c>
      <c r="L692" s="666">
        <v>0</v>
      </c>
      <c r="M692" s="666">
        <v>0</v>
      </c>
      <c r="N692" s="665">
        <v>2</v>
      </c>
      <c r="O692" s="748">
        <v>2</v>
      </c>
      <c r="P692" s="666">
        <v>0</v>
      </c>
      <c r="Q692" s="681"/>
      <c r="R692" s="665">
        <v>2</v>
      </c>
      <c r="S692" s="681">
        <v>1</v>
      </c>
      <c r="T692" s="748">
        <v>2</v>
      </c>
      <c r="U692" s="704">
        <v>1</v>
      </c>
    </row>
    <row r="693" spans="1:21" ht="14.4" customHeight="1" x14ac:dyDescent="0.3">
      <c r="A693" s="664">
        <v>5</v>
      </c>
      <c r="B693" s="665" t="s">
        <v>2566</v>
      </c>
      <c r="C693" s="665" t="s">
        <v>2927</v>
      </c>
      <c r="D693" s="746" t="s">
        <v>4079</v>
      </c>
      <c r="E693" s="747" t="s">
        <v>2952</v>
      </c>
      <c r="F693" s="665" t="s">
        <v>2921</v>
      </c>
      <c r="G693" s="665" t="s">
        <v>3684</v>
      </c>
      <c r="H693" s="665" t="s">
        <v>529</v>
      </c>
      <c r="I693" s="665" t="s">
        <v>3685</v>
      </c>
      <c r="J693" s="665" t="s">
        <v>3686</v>
      </c>
      <c r="K693" s="665" t="s">
        <v>3687</v>
      </c>
      <c r="L693" s="666">
        <v>0</v>
      </c>
      <c r="M693" s="666">
        <v>0</v>
      </c>
      <c r="N693" s="665">
        <v>1</v>
      </c>
      <c r="O693" s="748">
        <v>1</v>
      </c>
      <c r="P693" s="666">
        <v>0</v>
      </c>
      <c r="Q693" s="681"/>
      <c r="R693" s="665">
        <v>1</v>
      </c>
      <c r="S693" s="681">
        <v>1</v>
      </c>
      <c r="T693" s="748">
        <v>1</v>
      </c>
      <c r="U693" s="704">
        <v>1</v>
      </c>
    </row>
    <row r="694" spans="1:21" ht="14.4" customHeight="1" x14ac:dyDescent="0.3">
      <c r="A694" s="664">
        <v>5</v>
      </c>
      <c r="B694" s="665" t="s">
        <v>2566</v>
      </c>
      <c r="C694" s="665" t="s">
        <v>2927</v>
      </c>
      <c r="D694" s="746" t="s">
        <v>4079</v>
      </c>
      <c r="E694" s="747" t="s">
        <v>2952</v>
      </c>
      <c r="F694" s="665" t="s">
        <v>2923</v>
      </c>
      <c r="G694" s="665" t="s">
        <v>3272</v>
      </c>
      <c r="H694" s="665" t="s">
        <v>529</v>
      </c>
      <c r="I694" s="665" t="s">
        <v>3688</v>
      </c>
      <c r="J694" s="665" t="s">
        <v>3288</v>
      </c>
      <c r="K694" s="665" t="s">
        <v>3689</v>
      </c>
      <c r="L694" s="666">
        <v>56.25</v>
      </c>
      <c r="M694" s="666">
        <v>450</v>
      </c>
      <c r="N694" s="665">
        <v>8</v>
      </c>
      <c r="O694" s="748">
        <v>4</v>
      </c>
      <c r="P694" s="666">
        <v>337.5</v>
      </c>
      <c r="Q694" s="681">
        <v>0.75</v>
      </c>
      <c r="R694" s="665">
        <v>6</v>
      </c>
      <c r="S694" s="681">
        <v>0.75</v>
      </c>
      <c r="T694" s="748">
        <v>3</v>
      </c>
      <c r="U694" s="704">
        <v>0.75</v>
      </c>
    </row>
    <row r="695" spans="1:21" ht="14.4" customHeight="1" x14ac:dyDescent="0.3">
      <c r="A695" s="664">
        <v>5</v>
      </c>
      <c r="B695" s="665" t="s">
        <v>2566</v>
      </c>
      <c r="C695" s="665" t="s">
        <v>2927</v>
      </c>
      <c r="D695" s="746" t="s">
        <v>4079</v>
      </c>
      <c r="E695" s="747" t="s">
        <v>2952</v>
      </c>
      <c r="F695" s="665" t="s">
        <v>2923</v>
      </c>
      <c r="G695" s="665" t="s">
        <v>3272</v>
      </c>
      <c r="H695" s="665" t="s">
        <v>529</v>
      </c>
      <c r="I695" s="665" t="s">
        <v>3287</v>
      </c>
      <c r="J695" s="665" t="s">
        <v>3288</v>
      </c>
      <c r="K695" s="665" t="s">
        <v>3289</v>
      </c>
      <c r="L695" s="666">
        <v>100</v>
      </c>
      <c r="M695" s="666">
        <v>4800</v>
      </c>
      <c r="N695" s="665">
        <v>48</v>
      </c>
      <c r="O695" s="748">
        <v>21</v>
      </c>
      <c r="P695" s="666">
        <v>4200</v>
      </c>
      <c r="Q695" s="681">
        <v>0.875</v>
      </c>
      <c r="R695" s="665">
        <v>42</v>
      </c>
      <c r="S695" s="681">
        <v>0.875</v>
      </c>
      <c r="T695" s="748">
        <v>18</v>
      </c>
      <c r="U695" s="704">
        <v>0.8571428571428571</v>
      </c>
    </row>
    <row r="696" spans="1:21" ht="14.4" customHeight="1" x14ac:dyDescent="0.3">
      <c r="A696" s="664">
        <v>5</v>
      </c>
      <c r="B696" s="665" t="s">
        <v>2566</v>
      </c>
      <c r="C696" s="665" t="s">
        <v>2927</v>
      </c>
      <c r="D696" s="746" t="s">
        <v>4079</v>
      </c>
      <c r="E696" s="747" t="s">
        <v>2952</v>
      </c>
      <c r="F696" s="665" t="s">
        <v>2923</v>
      </c>
      <c r="G696" s="665" t="s">
        <v>3272</v>
      </c>
      <c r="H696" s="665" t="s">
        <v>529</v>
      </c>
      <c r="I696" s="665" t="s">
        <v>3290</v>
      </c>
      <c r="J696" s="665" t="s">
        <v>3291</v>
      </c>
      <c r="K696" s="665" t="s">
        <v>3292</v>
      </c>
      <c r="L696" s="666">
        <v>160</v>
      </c>
      <c r="M696" s="666">
        <v>3840</v>
      </c>
      <c r="N696" s="665">
        <v>24</v>
      </c>
      <c r="O696" s="748">
        <v>12</v>
      </c>
      <c r="P696" s="666">
        <v>2560</v>
      </c>
      <c r="Q696" s="681">
        <v>0.66666666666666663</v>
      </c>
      <c r="R696" s="665">
        <v>16</v>
      </c>
      <c r="S696" s="681">
        <v>0.66666666666666663</v>
      </c>
      <c r="T696" s="748">
        <v>9</v>
      </c>
      <c r="U696" s="704">
        <v>0.75</v>
      </c>
    </row>
    <row r="697" spans="1:21" ht="14.4" customHeight="1" x14ac:dyDescent="0.3">
      <c r="A697" s="664">
        <v>5</v>
      </c>
      <c r="B697" s="665" t="s">
        <v>2566</v>
      </c>
      <c r="C697" s="665" t="s">
        <v>2927</v>
      </c>
      <c r="D697" s="746" t="s">
        <v>4079</v>
      </c>
      <c r="E697" s="747" t="s">
        <v>2952</v>
      </c>
      <c r="F697" s="665" t="s">
        <v>2923</v>
      </c>
      <c r="G697" s="665" t="s">
        <v>3272</v>
      </c>
      <c r="H697" s="665" t="s">
        <v>529</v>
      </c>
      <c r="I697" s="665" t="s">
        <v>3690</v>
      </c>
      <c r="J697" s="665" t="s">
        <v>3291</v>
      </c>
      <c r="K697" s="665" t="s">
        <v>3691</v>
      </c>
      <c r="L697" s="666">
        <v>192</v>
      </c>
      <c r="M697" s="666">
        <v>192</v>
      </c>
      <c r="N697" s="665">
        <v>1</v>
      </c>
      <c r="O697" s="748">
        <v>1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5</v>
      </c>
      <c r="B698" s="665" t="s">
        <v>2566</v>
      </c>
      <c r="C698" s="665" t="s">
        <v>2927</v>
      </c>
      <c r="D698" s="746" t="s">
        <v>4079</v>
      </c>
      <c r="E698" s="747" t="s">
        <v>2952</v>
      </c>
      <c r="F698" s="665" t="s">
        <v>2923</v>
      </c>
      <c r="G698" s="665" t="s">
        <v>3272</v>
      </c>
      <c r="H698" s="665" t="s">
        <v>529</v>
      </c>
      <c r="I698" s="665" t="s">
        <v>3273</v>
      </c>
      <c r="J698" s="665" t="s">
        <v>3274</v>
      </c>
      <c r="K698" s="665" t="s">
        <v>3275</v>
      </c>
      <c r="L698" s="666">
        <v>30</v>
      </c>
      <c r="M698" s="666">
        <v>2220</v>
      </c>
      <c r="N698" s="665">
        <v>74</v>
      </c>
      <c r="O698" s="748">
        <v>25</v>
      </c>
      <c r="P698" s="666">
        <v>2100</v>
      </c>
      <c r="Q698" s="681">
        <v>0.94594594594594594</v>
      </c>
      <c r="R698" s="665">
        <v>70</v>
      </c>
      <c r="S698" s="681">
        <v>0.94594594594594594</v>
      </c>
      <c r="T698" s="748">
        <v>24</v>
      </c>
      <c r="U698" s="704">
        <v>0.96</v>
      </c>
    </row>
    <row r="699" spans="1:21" ht="14.4" customHeight="1" x14ac:dyDescent="0.3">
      <c r="A699" s="664">
        <v>5</v>
      </c>
      <c r="B699" s="665" t="s">
        <v>2566</v>
      </c>
      <c r="C699" s="665" t="s">
        <v>2927</v>
      </c>
      <c r="D699" s="746" t="s">
        <v>4079</v>
      </c>
      <c r="E699" s="747" t="s">
        <v>2952</v>
      </c>
      <c r="F699" s="665" t="s">
        <v>2923</v>
      </c>
      <c r="G699" s="665" t="s">
        <v>3272</v>
      </c>
      <c r="H699" s="665" t="s">
        <v>529</v>
      </c>
      <c r="I699" s="665" t="s">
        <v>3276</v>
      </c>
      <c r="J699" s="665" t="s">
        <v>3277</v>
      </c>
      <c r="K699" s="665" t="s">
        <v>3278</v>
      </c>
      <c r="L699" s="666">
        <v>1333.95</v>
      </c>
      <c r="M699" s="666">
        <v>6669.75</v>
      </c>
      <c r="N699" s="665">
        <v>5</v>
      </c>
      <c r="O699" s="748">
        <v>2</v>
      </c>
      <c r="P699" s="666">
        <v>4001.8500000000004</v>
      </c>
      <c r="Q699" s="681">
        <v>0.60000000000000009</v>
      </c>
      <c r="R699" s="665">
        <v>3</v>
      </c>
      <c r="S699" s="681">
        <v>0.6</v>
      </c>
      <c r="T699" s="748">
        <v>1</v>
      </c>
      <c r="U699" s="704">
        <v>0.5</v>
      </c>
    </row>
    <row r="700" spans="1:21" ht="14.4" customHeight="1" x14ac:dyDescent="0.3">
      <c r="A700" s="664">
        <v>5</v>
      </c>
      <c r="B700" s="665" t="s">
        <v>2566</v>
      </c>
      <c r="C700" s="665" t="s">
        <v>2927</v>
      </c>
      <c r="D700" s="746" t="s">
        <v>4079</v>
      </c>
      <c r="E700" s="747" t="s">
        <v>2952</v>
      </c>
      <c r="F700" s="665" t="s">
        <v>2923</v>
      </c>
      <c r="G700" s="665" t="s">
        <v>3272</v>
      </c>
      <c r="H700" s="665" t="s">
        <v>529</v>
      </c>
      <c r="I700" s="665" t="s">
        <v>3692</v>
      </c>
      <c r="J700" s="665" t="s">
        <v>3693</v>
      </c>
      <c r="K700" s="665" t="s">
        <v>3694</v>
      </c>
      <c r="L700" s="666">
        <v>1070.3599999999999</v>
      </c>
      <c r="M700" s="666">
        <v>2140.7199999999998</v>
      </c>
      <c r="N700" s="665">
        <v>2</v>
      </c>
      <c r="O700" s="748">
        <v>1</v>
      </c>
      <c r="P700" s="666">
        <v>2140.7199999999998</v>
      </c>
      <c r="Q700" s="681">
        <v>1</v>
      </c>
      <c r="R700" s="665">
        <v>2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5</v>
      </c>
      <c r="B701" s="665" t="s">
        <v>2566</v>
      </c>
      <c r="C701" s="665" t="s">
        <v>2927</v>
      </c>
      <c r="D701" s="746" t="s">
        <v>4079</v>
      </c>
      <c r="E701" s="747" t="s">
        <v>2952</v>
      </c>
      <c r="F701" s="665" t="s">
        <v>2923</v>
      </c>
      <c r="G701" s="665" t="s">
        <v>3272</v>
      </c>
      <c r="H701" s="665" t="s">
        <v>529</v>
      </c>
      <c r="I701" s="665" t="s">
        <v>3695</v>
      </c>
      <c r="J701" s="665" t="s">
        <v>3696</v>
      </c>
      <c r="K701" s="665" t="s">
        <v>3697</v>
      </c>
      <c r="L701" s="666">
        <v>800</v>
      </c>
      <c r="M701" s="666">
        <v>4000</v>
      </c>
      <c r="N701" s="665">
        <v>5</v>
      </c>
      <c r="O701" s="748">
        <v>2</v>
      </c>
      <c r="P701" s="666">
        <v>4000</v>
      </c>
      <c r="Q701" s="681">
        <v>1</v>
      </c>
      <c r="R701" s="665">
        <v>5</v>
      </c>
      <c r="S701" s="681">
        <v>1</v>
      </c>
      <c r="T701" s="748">
        <v>2</v>
      </c>
      <c r="U701" s="704">
        <v>1</v>
      </c>
    </row>
    <row r="702" spans="1:21" ht="14.4" customHeight="1" x14ac:dyDescent="0.3">
      <c r="A702" s="664">
        <v>5</v>
      </c>
      <c r="B702" s="665" t="s">
        <v>2566</v>
      </c>
      <c r="C702" s="665" t="s">
        <v>2927</v>
      </c>
      <c r="D702" s="746" t="s">
        <v>4079</v>
      </c>
      <c r="E702" s="747" t="s">
        <v>2952</v>
      </c>
      <c r="F702" s="665" t="s">
        <v>2923</v>
      </c>
      <c r="G702" s="665" t="s">
        <v>3272</v>
      </c>
      <c r="H702" s="665" t="s">
        <v>529</v>
      </c>
      <c r="I702" s="665" t="s">
        <v>3600</v>
      </c>
      <c r="J702" s="665" t="s">
        <v>3601</v>
      </c>
      <c r="K702" s="665" t="s">
        <v>3602</v>
      </c>
      <c r="L702" s="666">
        <v>173.96</v>
      </c>
      <c r="M702" s="666">
        <v>1391.6799999999998</v>
      </c>
      <c r="N702" s="665">
        <v>8</v>
      </c>
      <c r="O702" s="748">
        <v>3</v>
      </c>
      <c r="P702" s="666">
        <v>1391.6799999999998</v>
      </c>
      <c r="Q702" s="681">
        <v>1</v>
      </c>
      <c r="R702" s="665">
        <v>8</v>
      </c>
      <c r="S702" s="681">
        <v>1</v>
      </c>
      <c r="T702" s="748">
        <v>3</v>
      </c>
      <c r="U702" s="704">
        <v>1</v>
      </c>
    </row>
    <row r="703" spans="1:21" ht="14.4" customHeight="1" x14ac:dyDescent="0.3">
      <c r="A703" s="664">
        <v>5</v>
      </c>
      <c r="B703" s="665" t="s">
        <v>2566</v>
      </c>
      <c r="C703" s="665" t="s">
        <v>2927</v>
      </c>
      <c r="D703" s="746" t="s">
        <v>4079</v>
      </c>
      <c r="E703" s="747" t="s">
        <v>2952</v>
      </c>
      <c r="F703" s="665" t="s">
        <v>2923</v>
      </c>
      <c r="G703" s="665" t="s">
        <v>3272</v>
      </c>
      <c r="H703" s="665" t="s">
        <v>529</v>
      </c>
      <c r="I703" s="665" t="s">
        <v>3603</v>
      </c>
      <c r="J703" s="665" t="s">
        <v>3604</v>
      </c>
      <c r="K703" s="665" t="s">
        <v>3605</v>
      </c>
      <c r="L703" s="666">
        <v>1541.33</v>
      </c>
      <c r="M703" s="666">
        <v>18495.96</v>
      </c>
      <c r="N703" s="665">
        <v>12</v>
      </c>
      <c r="O703" s="748">
        <v>7</v>
      </c>
      <c r="P703" s="666">
        <v>18495.96</v>
      </c>
      <c r="Q703" s="681">
        <v>1</v>
      </c>
      <c r="R703" s="665">
        <v>12</v>
      </c>
      <c r="S703" s="681">
        <v>1</v>
      </c>
      <c r="T703" s="748">
        <v>7</v>
      </c>
      <c r="U703" s="704">
        <v>1</v>
      </c>
    </row>
    <row r="704" spans="1:21" ht="14.4" customHeight="1" x14ac:dyDescent="0.3">
      <c r="A704" s="664">
        <v>5</v>
      </c>
      <c r="B704" s="665" t="s">
        <v>2566</v>
      </c>
      <c r="C704" s="665" t="s">
        <v>2927</v>
      </c>
      <c r="D704" s="746" t="s">
        <v>4079</v>
      </c>
      <c r="E704" s="747" t="s">
        <v>2952</v>
      </c>
      <c r="F704" s="665" t="s">
        <v>2923</v>
      </c>
      <c r="G704" s="665" t="s">
        <v>3272</v>
      </c>
      <c r="H704" s="665" t="s">
        <v>529</v>
      </c>
      <c r="I704" s="665" t="s">
        <v>3698</v>
      </c>
      <c r="J704" s="665" t="s">
        <v>3699</v>
      </c>
      <c r="K704" s="665" t="s">
        <v>3599</v>
      </c>
      <c r="L704" s="666">
        <v>1496</v>
      </c>
      <c r="M704" s="666">
        <v>5984</v>
      </c>
      <c r="N704" s="665">
        <v>4</v>
      </c>
      <c r="O704" s="748">
        <v>2</v>
      </c>
      <c r="P704" s="666">
        <v>2992</v>
      </c>
      <c r="Q704" s="681">
        <v>0.5</v>
      </c>
      <c r="R704" s="665">
        <v>2</v>
      </c>
      <c r="S704" s="681">
        <v>0.5</v>
      </c>
      <c r="T704" s="748">
        <v>1</v>
      </c>
      <c r="U704" s="704">
        <v>0.5</v>
      </c>
    </row>
    <row r="705" spans="1:21" ht="14.4" customHeight="1" x14ac:dyDescent="0.3">
      <c r="A705" s="664">
        <v>5</v>
      </c>
      <c r="B705" s="665" t="s">
        <v>2566</v>
      </c>
      <c r="C705" s="665" t="s">
        <v>2927</v>
      </c>
      <c r="D705" s="746" t="s">
        <v>4079</v>
      </c>
      <c r="E705" s="747" t="s">
        <v>2952</v>
      </c>
      <c r="F705" s="665" t="s">
        <v>2923</v>
      </c>
      <c r="G705" s="665" t="s">
        <v>3272</v>
      </c>
      <c r="H705" s="665" t="s">
        <v>529</v>
      </c>
      <c r="I705" s="665" t="s">
        <v>3700</v>
      </c>
      <c r="J705" s="665" t="s">
        <v>3701</v>
      </c>
      <c r="K705" s="665" t="s">
        <v>3702</v>
      </c>
      <c r="L705" s="666">
        <v>603.34</v>
      </c>
      <c r="M705" s="666">
        <v>27150.300000000003</v>
      </c>
      <c r="N705" s="665">
        <v>45</v>
      </c>
      <c r="O705" s="748">
        <v>11</v>
      </c>
      <c r="P705" s="666">
        <v>21720.240000000002</v>
      </c>
      <c r="Q705" s="681">
        <v>0.79999999999999993</v>
      </c>
      <c r="R705" s="665">
        <v>36</v>
      </c>
      <c r="S705" s="681">
        <v>0.8</v>
      </c>
      <c r="T705" s="748">
        <v>8</v>
      </c>
      <c r="U705" s="704">
        <v>0.72727272727272729</v>
      </c>
    </row>
    <row r="706" spans="1:21" ht="14.4" customHeight="1" x14ac:dyDescent="0.3">
      <c r="A706" s="664">
        <v>5</v>
      </c>
      <c r="B706" s="665" t="s">
        <v>2566</v>
      </c>
      <c r="C706" s="665" t="s">
        <v>2927</v>
      </c>
      <c r="D706" s="746" t="s">
        <v>4079</v>
      </c>
      <c r="E706" s="747" t="s">
        <v>2952</v>
      </c>
      <c r="F706" s="665" t="s">
        <v>2923</v>
      </c>
      <c r="G706" s="665" t="s">
        <v>3272</v>
      </c>
      <c r="H706" s="665" t="s">
        <v>529</v>
      </c>
      <c r="I706" s="665" t="s">
        <v>3606</v>
      </c>
      <c r="J706" s="665" t="s">
        <v>3607</v>
      </c>
      <c r="K706" s="665" t="s">
        <v>3608</v>
      </c>
      <c r="L706" s="666">
        <v>734.52</v>
      </c>
      <c r="M706" s="666">
        <v>13221.36</v>
      </c>
      <c r="N706" s="665">
        <v>18</v>
      </c>
      <c r="O706" s="748">
        <v>11</v>
      </c>
      <c r="P706" s="666">
        <v>13221.36</v>
      </c>
      <c r="Q706" s="681">
        <v>1</v>
      </c>
      <c r="R706" s="665">
        <v>18</v>
      </c>
      <c r="S706" s="681">
        <v>1</v>
      </c>
      <c r="T706" s="748">
        <v>11</v>
      </c>
      <c r="U706" s="704">
        <v>1</v>
      </c>
    </row>
    <row r="707" spans="1:21" ht="14.4" customHeight="1" x14ac:dyDescent="0.3">
      <c r="A707" s="664">
        <v>5</v>
      </c>
      <c r="B707" s="665" t="s">
        <v>2566</v>
      </c>
      <c r="C707" s="665" t="s">
        <v>2927</v>
      </c>
      <c r="D707" s="746" t="s">
        <v>4079</v>
      </c>
      <c r="E707" s="747" t="s">
        <v>2952</v>
      </c>
      <c r="F707" s="665" t="s">
        <v>2923</v>
      </c>
      <c r="G707" s="665" t="s">
        <v>3272</v>
      </c>
      <c r="H707" s="665" t="s">
        <v>529</v>
      </c>
      <c r="I707" s="665" t="s">
        <v>3703</v>
      </c>
      <c r="J707" s="665" t="s">
        <v>3704</v>
      </c>
      <c r="K707" s="665" t="s">
        <v>3599</v>
      </c>
      <c r="L707" s="666">
        <v>248.21</v>
      </c>
      <c r="M707" s="666">
        <v>248.21</v>
      </c>
      <c r="N707" s="665">
        <v>1</v>
      </c>
      <c r="O707" s="748">
        <v>1</v>
      </c>
      <c r="P707" s="666">
        <v>248.21</v>
      </c>
      <c r="Q707" s="681">
        <v>1</v>
      </c>
      <c r="R707" s="665">
        <v>1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5</v>
      </c>
      <c r="B708" s="665" t="s">
        <v>2566</v>
      </c>
      <c r="C708" s="665" t="s">
        <v>2927</v>
      </c>
      <c r="D708" s="746" t="s">
        <v>4079</v>
      </c>
      <c r="E708" s="747" t="s">
        <v>2952</v>
      </c>
      <c r="F708" s="665" t="s">
        <v>2923</v>
      </c>
      <c r="G708" s="665" t="s">
        <v>3272</v>
      </c>
      <c r="H708" s="665" t="s">
        <v>529</v>
      </c>
      <c r="I708" s="665" t="s">
        <v>3705</v>
      </c>
      <c r="J708" s="665" t="s">
        <v>3277</v>
      </c>
      <c r="K708" s="665" t="s">
        <v>3706</v>
      </c>
      <c r="L708" s="666">
        <v>841.47</v>
      </c>
      <c r="M708" s="666">
        <v>2524.41</v>
      </c>
      <c r="N708" s="665">
        <v>3</v>
      </c>
      <c r="O708" s="748">
        <v>1</v>
      </c>
      <c r="P708" s="666">
        <v>2524.41</v>
      </c>
      <c r="Q708" s="681">
        <v>1</v>
      </c>
      <c r="R708" s="665">
        <v>3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5</v>
      </c>
      <c r="B709" s="665" t="s">
        <v>2566</v>
      </c>
      <c r="C709" s="665" t="s">
        <v>2927</v>
      </c>
      <c r="D709" s="746" t="s">
        <v>4079</v>
      </c>
      <c r="E709" s="747" t="s">
        <v>2952</v>
      </c>
      <c r="F709" s="665" t="s">
        <v>2923</v>
      </c>
      <c r="G709" s="665" t="s">
        <v>3272</v>
      </c>
      <c r="H709" s="665" t="s">
        <v>529</v>
      </c>
      <c r="I709" s="665" t="s">
        <v>3609</v>
      </c>
      <c r="J709" s="665" t="s">
        <v>3610</v>
      </c>
      <c r="K709" s="665" t="s">
        <v>3596</v>
      </c>
      <c r="L709" s="666">
        <v>1599.97</v>
      </c>
      <c r="M709" s="666">
        <v>11199.79</v>
      </c>
      <c r="N709" s="665">
        <v>7</v>
      </c>
      <c r="O709" s="748">
        <v>3</v>
      </c>
      <c r="P709" s="666">
        <v>11199.79</v>
      </c>
      <c r="Q709" s="681">
        <v>1</v>
      </c>
      <c r="R709" s="665">
        <v>7</v>
      </c>
      <c r="S709" s="681">
        <v>1</v>
      </c>
      <c r="T709" s="748">
        <v>3</v>
      </c>
      <c r="U709" s="704">
        <v>1</v>
      </c>
    </row>
    <row r="710" spans="1:21" ht="14.4" customHeight="1" x14ac:dyDescent="0.3">
      <c r="A710" s="664">
        <v>5</v>
      </c>
      <c r="B710" s="665" t="s">
        <v>2566</v>
      </c>
      <c r="C710" s="665" t="s">
        <v>2927</v>
      </c>
      <c r="D710" s="746" t="s">
        <v>4079</v>
      </c>
      <c r="E710" s="747" t="s">
        <v>2952</v>
      </c>
      <c r="F710" s="665" t="s">
        <v>2923</v>
      </c>
      <c r="G710" s="665" t="s">
        <v>3272</v>
      </c>
      <c r="H710" s="665" t="s">
        <v>529</v>
      </c>
      <c r="I710" s="665" t="s">
        <v>3611</v>
      </c>
      <c r="J710" s="665" t="s">
        <v>3612</v>
      </c>
      <c r="K710" s="665" t="s">
        <v>3613</v>
      </c>
      <c r="L710" s="666">
        <v>1859.93</v>
      </c>
      <c r="M710" s="666">
        <v>5579.79</v>
      </c>
      <c r="N710" s="665">
        <v>3</v>
      </c>
      <c r="O710" s="748">
        <v>3</v>
      </c>
      <c r="P710" s="666">
        <v>5579.79</v>
      </c>
      <c r="Q710" s="681">
        <v>1</v>
      </c>
      <c r="R710" s="665">
        <v>3</v>
      </c>
      <c r="S710" s="681">
        <v>1</v>
      </c>
      <c r="T710" s="748">
        <v>3</v>
      </c>
      <c r="U710" s="704">
        <v>1</v>
      </c>
    </row>
    <row r="711" spans="1:21" ht="14.4" customHeight="1" x14ac:dyDescent="0.3">
      <c r="A711" s="664">
        <v>5</v>
      </c>
      <c r="B711" s="665" t="s">
        <v>2566</v>
      </c>
      <c r="C711" s="665" t="s">
        <v>2927</v>
      </c>
      <c r="D711" s="746" t="s">
        <v>4079</v>
      </c>
      <c r="E711" s="747" t="s">
        <v>2952</v>
      </c>
      <c r="F711" s="665" t="s">
        <v>2923</v>
      </c>
      <c r="G711" s="665" t="s">
        <v>3272</v>
      </c>
      <c r="H711" s="665" t="s">
        <v>529</v>
      </c>
      <c r="I711" s="665" t="s">
        <v>3707</v>
      </c>
      <c r="J711" s="665" t="s">
        <v>3708</v>
      </c>
      <c r="K711" s="665" t="s">
        <v>3709</v>
      </c>
      <c r="L711" s="666">
        <v>1920</v>
      </c>
      <c r="M711" s="666">
        <v>7680</v>
      </c>
      <c r="N711" s="665">
        <v>4</v>
      </c>
      <c r="O711" s="748">
        <v>2</v>
      </c>
      <c r="P711" s="666">
        <v>7680</v>
      </c>
      <c r="Q711" s="681">
        <v>1</v>
      </c>
      <c r="R711" s="665">
        <v>4</v>
      </c>
      <c r="S711" s="681">
        <v>1</v>
      </c>
      <c r="T711" s="748">
        <v>2</v>
      </c>
      <c r="U711" s="704">
        <v>1</v>
      </c>
    </row>
    <row r="712" spans="1:21" ht="14.4" customHeight="1" x14ac:dyDescent="0.3">
      <c r="A712" s="664">
        <v>5</v>
      </c>
      <c r="B712" s="665" t="s">
        <v>2566</v>
      </c>
      <c r="C712" s="665" t="s">
        <v>2927</v>
      </c>
      <c r="D712" s="746" t="s">
        <v>4079</v>
      </c>
      <c r="E712" s="747" t="s">
        <v>2952</v>
      </c>
      <c r="F712" s="665" t="s">
        <v>2923</v>
      </c>
      <c r="G712" s="665" t="s">
        <v>3272</v>
      </c>
      <c r="H712" s="665" t="s">
        <v>529</v>
      </c>
      <c r="I712" s="665" t="s">
        <v>3710</v>
      </c>
      <c r="J712" s="665" t="s">
        <v>3711</v>
      </c>
      <c r="K712" s="665" t="s">
        <v>3712</v>
      </c>
      <c r="L712" s="666">
        <v>963</v>
      </c>
      <c r="M712" s="666">
        <v>5778</v>
      </c>
      <c r="N712" s="665">
        <v>6</v>
      </c>
      <c r="O712" s="748">
        <v>2</v>
      </c>
      <c r="P712" s="666">
        <v>3852</v>
      </c>
      <c r="Q712" s="681">
        <v>0.66666666666666663</v>
      </c>
      <c r="R712" s="665">
        <v>4</v>
      </c>
      <c r="S712" s="681">
        <v>0.66666666666666663</v>
      </c>
      <c r="T712" s="748">
        <v>1.5</v>
      </c>
      <c r="U712" s="704">
        <v>0.75</v>
      </c>
    </row>
    <row r="713" spans="1:21" ht="14.4" customHeight="1" x14ac:dyDescent="0.3">
      <c r="A713" s="664">
        <v>5</v>
      </c>
      <c r="B713" s="665" t="s">
        <v>2566</v>
      </c>
      <c r="C713" s="665" t="s">
        <v>2927</v>
      </c>
      <c r="D713" s="746" t="s">
        <v>4079</v>
      </c>
      <c r="E713" s="747" t="s">
        <v>2952</v>
      </c>
      <c r="F713" s="665" t="s">
        <v>2923</v>
      </c>
      <c r="G713" s="665" t="s">
        <v>3272</v>
      </c>
      <c r="H713" s="665" t="s">
        <v>529</v>
      </c>
      <c r="I713" s="665" t="s">
        <v>3713</v>
      </c>
      <c r="J713" s="665" t="s">
        <v>3714</v>
      </c>
      <c r="K713" s="665" t="s">
        <v>3715</v>
      </c>
      <c r="L713" s="666">
        <v>186.55</v>
      </c>
      <c r="M713" s="666">
        <v>746.2</v>
      </c>
      <c r="N713" s="665">
        <v>4</v>
      </c>
      <c r="O713" s="748">
        <v>1</v>
      </c>
      <c r="P713" s="666">
        <v>746.2</v>
      </c>
      <c r="Q713" s="681">
        <v>1</v>
      </c>
      <c r="R713" s="665">
        <v>4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5</v>
      </c>
      <c r="B714" s="665" t="s">
        <v>2566</v>
      </c>
      <c r="C714" s="665" t="s">
        <v>2927</v>
      </c>
      <c r="D714" s="746" t="s">
        <v>4079</v>
      </c>
      <c r="E714" s="747" t="s">
        <v>2952</v>
      </c>
      <c r="F714" s="665" t="s">
        <v>2923</v>
      </c>
      <c r="G714" s="665" t="s">
        <v>3272</v>
      </c>
      <c r="H714" s="665" t="s">
        <v>529</v>
      </c>
      <c r="I714" s="665" t="s">
        <v>3716</v>
      </c>
      <c r="J714" s="665" t="s">
        <v>3717</v>
      </c>
      <c r="K714" s="665" t="s">
        <v>3718</v>
      </c>
      <c r="L714" s="666">
        <v>841.6</v>
      </c>
      <c r="M714" s="666">
        <v>2524.8000000000002</v>
      </c>
      <c r="N714" s="665">
        <v>3</v>
      </c>
      <c r="O714" s="748">
        <v>1</v>
      </c>
      <c r="P714" s="666">
        <v>2524.8000000000002</v>
      </c>
      <c r="Q714" s="681">
        <v>1</v>
      </c>
      <c r="R714" s="665">
        <v>3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5</v>
      </c>
      <c r="B715" s="665" t="s">
        <v>2566</v>
      </c>
      <c r="C715" s="665" t="s">
        <v>2927</v>
      </c>
      <c r="D715" s="746" t="s">
        <v>4079</v>
      </c>
      <c r="E715" s="747" t="s">
        <v>2952</v>
      </c>
      <c r="F715" s="665" t="s">
        <v>2923</v>
      </c>
      <c r="G715" s="665" t="s">
        <v>3272</v>
      </c>
      <c r="H715" s="665" t="s">
        <v>529</v>
      </c>
      <c r="I715" s="665" t="s">
        <v>3719</v>
      </c>
      <c r="J715" s="665" t="s">
        <v>3720</v>
      </c>
      <c r="K715" s="665" t="s">
        <v>3721</v>
      </c>
      <c r="L715" s="666">
        <v>748.25</v>
      </c>
      <c r="M715" s="666">
        <v>1496.5</v>
      </c>
      <c r="N715" s="665">
        <v>2</v>
      </c>
      <c r="O715" s="748">
        <v>1</v>
      </c>
      <c r="P715" s="666">
        <v>1496.5</v>
      </c>
      <c r="Q715" s="681">
        <v>1</v>
      </c>
      <c r="R715" s="665">
        <v>2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5</v>
      </c>
      <c r="B716" s="665" t="s">
        <v>2566</v>
      </c>
      <c r="C716" s="665" t="s">
        <v>2927</v>
      </c>
      <c r="D716" s="746" t="s">
        <v>4079</v>
      </c>
      <c r="E716" s="747" t="s">
        <v>2952</v>
      </c>
      <c r="F716" s="665" t="s">
        <v>2923</v>
      </c>
      <c r="G716" s="665" t="s">
        <v>3272</v>
      </c>
      <c r="H716" s="665" t="s">
        <v>529</v>
      </c>
      <c r="I716" s="665" t="s">
        <v>3614</v>
      </c>
      <c r="J716" s="665" t="s">
        <v>3615</v>
      </c>
      <c r="K716" s="665" t="s">
        <v>3616</v>
      </c>
      <c r="L716" s="666">
        <v>992.37</v>
      </c>
      <c r="M716" s="666">
        <v>21832.140000000003</v>
      </c>
      <c r="N716" s="665">
        <v>22</v>
      </c>
      <c r="O716" s="748">
        <v>9</v>
      </c>
      <c r="P716" s="666">
        <v>21832.140000000003</v>
      </c>
      <c r="Q716" s="681">
        <v>1</v>
      </c>
      <c r="R716" s="665">
        <v>22</v>
      </c>
      <c r="S716" s="681">
        <v>1</v>
      </c>
      <c r="T716" s="748">
        <v>9</v>
      </c>
      <c r="U716" s="704">
        <v>1</v>
      </c>
    </row>
    <row r="717" spans="1:21" ht="14.4" customHeight="1" x14ac:dyDescent="0.3">
      <c r="A717" s="664">
        <v>5</v>
      </c>
      <c r="B717" s="665" t="s">
        <v>2566</v>
      </c>
      <c r="C717" s="665" t="s">
        <v>2927</v>
      </c>
      <c r="D717" s="746" t="s">
        <v>4079</v>
      </c>
      <c r="E717" s="747" t="s">
        <v>2952</v>
      </c>
      <c r="F717" s="665" t="s">
        <v>2923</v>
      </c>
      <c r="G717" s="665" t="s">
        <v>3272</v>
      </c>
      <c r="H717" s="665" t="s">
        <v>529</v>
      </c>
      <c r="I717" s="665" t="s">
        <v>3722</v>
      </c>
      <c r="J717" s="665" t="s">
        <v>3723</v>
      </c>
      <c r="K717" s="665" t="s">
        <v>3724</v>
      </c>
      <c r="L717" s="666">
        <v>514</v>
      </c>
      <c r="M717" s="666">
        <v>2056</v>
      </c>
      <c r="N717" s="665">
        <v>4</v>
      </c>
      <c r="O717" s="748">
        <v>2</v>
      </c>
      <c r="P717" s="666">
        <v>2056</v>
      </c>
      <c r="Q717" s="681">
        <v>1</v>
      </c>
      <c r="R717" s="665">
        <v>4</v>
      </c>
      <c r="S717" s="681">
        <v>1</v>
      </c>
      <c r="T717" s="748">
        <v>2</v>
      </c>
      <c r="U717" s="704">
        <v>1</v>
      </c>
    </row>
    <row r="718" spans="1:21" ht="14.4" customHeight="1" x14ac:dyDescent="0.3">
      <c r="A718" s="664">
        <v>5</v>
      </c>
      <c r="B718" s="665" t="s">
        <v>2566</v>
      </c>
      <c r="C718" s="665" t="s">
        <v>2927</v>
      </c>
      <c r="D718" s="746" t="s">
        <v>4079</v>
      </c>
      <c r="E718" s="747" t="s">
        <v>2952</v>
      </c>
      <c r="F718" s="665" t="s">
        <v>2923</v>
      </c>
      <c r="G718" s="665" t="s">
        <v>3272</v>
      </c>
      <c r="H718" s="665" t="s">
        <v>529</v>
      </c>
      <c r="I718" s="665" t="s">
        <v>3617</v>
      </c>
      <c r="J718" s="665" t="s">
        <v>3612</v>
      </c>
      <c r="K718" s="665" t="s">
        <v>3618</v>
      </c>
      <c r="L718" s="666">
        <v>185.99</v>
      </c>
      <c r="M718" s="666">
        <v>743.96</v>
      </c>
      <c r="N718" s="665">
        <v>4</v>
      </c>
      <c r="O718" s="748">
        <v>2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5</v>
      </c>
      <c r="B719" s="665" t="s">
        <v>2566</v>
      </c>
      <c r="C719" s="665" t="s">
        <v>2927</v>
      </c>
      <c r="D719" s="746" t="s">
        <v>4079</v>
      </c>
      <c r="E719" s="747" t="s">
        <v>2952</v>
      </c>
      <c r="F719" s="665" t="s">
        <v>2923</v>
      </c>
      <c r="G719" s="665" t="s">
        <v>3272</v>
      </c>
      <c r="H719" s="665" t="s">
        <v>529</v>
      </c>
      <c r="I719" s="665" t="s">
        <v>3725</v>
      </c>
      <c r="J719" s="665" t="s">
        <v>3726</v>
      </c>
      <c r="K719" s="665" t="s">
        <v>3727</v>
      </c>
      <c r="L719" s="666">
        <v>586.99</v>
      </c>
      <c r="M719" s="666">
        <v>5869.9</v>
      </c>
      <c r="N719" s="665">
        <v>10</v>
      </c>
      <c r="O719" s="748">
        <v>1</v>
      </c>
      <c r="P719" s="666">
        <v>5869.9</v>
      </c>
      <c r="Q719" s="681">
        <v>1</v>
      </c>
      <c r="R719" s="665">
        <v>10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5</v>
      </c>
      <c r="B720" s="665" t="s">
        <v>2566</v>
      </c>
      <c r="C720" s="665" t="s">
        <v>2927</v>
      </c>
      <c r="D720" s="746" t="s">
        <v>4079</v>
      </c>
      <c r="E720" s="747" t="s">
        <v>2952</v>
      </c>
      <c r="F720" s="665" t="s">
        <v>2923</v>
      </c>
      <c r="G720" s="665" t="s">
        <v>3124</v>
      </c>
      <c r="H720" s="665" t="s">
        <v>529</v>
      </c>
      <c r="I720" s="665" t="s">
        <v>3622</v>
      </c>
      <c r="J720" s="665" t="s">
        <v>3126</v>
      </c>
      <c r="K720" s="665" t="s">
        <v>3623</v>
      </c>
      <c r="L720" s="666">
        <v>566</v>
      </c>
      <c r="M720" s="666">
        <v>566</v>
      </c>
      <c r="N720" s="665">
        <v>1</v>
      </c>
      <c r="O720" s="748">
        <v>1</v>
      </c>
      <c r="P720" s="666">
        <v>566</v>
      </c>
      <c r="Q720" s="681">
        <v>1</v>
      </c>
      <c r="R720" s="665">
        <v>1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5</v>
      </c>
      <c r="B721" s="665" t="s">
        <v>2566</v>
      </c>
      <c r="C721" s="665" t="s">
        <v>2927</v>
      </c>
      <c r="D721" s="746" t="s">
        <v>4079</v>
      </c>
      <c r="E721" s="747" t="s">
        <v>2952</v>
      </c>
      <c r="F721" s="665" t="s">
        <v>2923</v>
      </c>
      <c r="G721" s="665" t="s">
        <v>3124</v>
      </c>
      <c r="H721" s="665" t="s">
        <v>529</v>
      </c>
      <c r="I721" s="665" t="s">
        <v>3728</v>
      </c>
      <c r="J721" s="665" t="s">
        <v>3620</v>
      </c>
      <c r="K721" s="665" t="s">
        <v>3729</v>
      </c>
      <c r="L721" s="666">
        <v>410</v>
      </c>
      <c r="M721" s="666">
        <v>410</v>
      </c>
      <c r="N721" s="665">
        <v>1</v>
      </c>
      <c r="O721" s="748">
        <v>1</v>
      </c>
      <c r="P721" s="666">
        <v>410</v>
      </c>
      <c r="Q721" s="681">
        <v>1</v>
      </c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5</v>
      </c>
      <c r="B722" s="665" t="s">
        <v>2566</v>
      </c>
      <c r="C722" s="665" t="s">
        <v>2927</v>
      </c>
      <c r="D722" s="746" t="s">
        <v>4079</v>
      </c>
      <c r="E722" s="747" t="s">
        <v>2952</v>
      </c>
      <c r="F722" s="665" t="s">
        <v>2923</v>
      </c>
      <c r="G722" s="665" t="s">
        <v>3124</v>
      </c>
      <c r="H722" s="665" t="s">
        <v>529</v>
      </c>
      <c r="I722" s="665" t="s">
        <v>3416</v>
      </c>
      <c r="J722" s="665" t="s">
        <v>3126</v>
      </c>
      <c r="K722" s="665" t="s">
        <v>3730</v>
      </c>
      <c r="L722" s="666">
        <v>600</v>
      </c>
      <c r="M722" s="666">
        <v>1800</v>
      </c>
      <c r="N722" s="665">
        <v>3</v>
      </c>
      <c r="O722" s="748">
        <v>3</v>
      </c>
      <c r="P722" s="666">
        <v>1200</v>
      </c>
      <c r="Q722" s="681">
        <v>0.66666666666666663</v>
      </c>
      <c r="R722" s="665">
        <v>2</v>
      </c>
      <c r="S722" s="681">
        <v>0.66666666666666663</v>
      </c>
      <c r="T722" s="748">
        <v>2</v>
      </c>
      <c r="U722" s="704">
        <v>0.66666666666666663</v>
      </c>
    </row>
    <row r="723" spans="1:21" ht="14.4" customHeight="1" x14ac:dyDescent="0.3">
      <c r="A723" s="664">
        <v>5</v>
      </c>
      <c r="B723" s="665" t="s">
        <v>2566</v>
      </c>
      <c r="C723" s="665" t="s">
        <v>2927</v>
      </c>
      <c r="D723" s="746" t="s">
        <v>4079</v>
      </c>
      <c r="E723" s="747" t="s">
        <v>2952</v>
      </c>
      <c r="F723" s="665" t="s">
        <v>2923</v>
      </c>
      <c r="G723" s="665" t="s">
        <v>3124</v>
      </c>
      <c r="H723" s="665" t="s">
        <v>529</v>
      </c>
      <c r="I723" s="665" t="s">
        <v>3125</v>
      </c>
      <c r="J723" s="665" t="s">
        <v>3126</v>
      </c>
      <c r="K723" s="665" t="s">
        <v>3293</v>
      </c>
      <c r="L723" s="666">
        <v>600</v>
      </c>
      <c r="M723" s="666">
        <v>4200</v>
      </c>
      <c r="N723" s="665">
        <v>7</v>
      </c>
      <c r="O723" s="748">
        <v>7</v>
      </c>
      <c r="P723" s="666">
        <v>2400</v>
      </c>
      <c r="Q723" s="681">
        <v>0.5714285714285714</v>
      </c>
      <c r="R723" s="665">
        <v>4</v>
      </c>
      <c r="S723" s="681">
        <v>0.5714285714285714</v>
      </c>
      <c r="T723" s="748">
        <v>4</v>
      </c>
      <c r="U723" s="704">
        <v>0.5714285714285714</v>
      </c>
    </row>
    <row r="724" spans="1:21" ht="14.4" customHeight="1" x14ac:dyDescent="0.3">
      <c r="A724" s="664">
        <v>5</v>
      </c>
      <c r="B724" s="665" t="s">
        <v>2566</v>
      </c>
      <c r="C724" s="665" t="s">
        <v>2927</v>
      </c>
      <c r="D724" s="746" t="s">
        <v>4079</v>
      </c>
      <c r="E724" s="747" t="s">
        <v>2952</v>
      </c>
      <c r="F724" s="665" t="s">
        <v>2923</v>
      </c>
      <c r="G724" s="665" t="s">
        <v>3128</v>
      </c>
      <c r="H724" s="665" t="s">
        <v>529</v>
      </c>
      <c r="I724" s="665" t="s">
        <v>3731</v>
      </c>
      <c r="J724" s="665" t="s">
        <v>3732</v>
      </c>
      <c r="K724" s="665" t="s">
        <v>3733</v>
      </c>
      <c r="L724" s="666">
        <v>1000</v>
      </c>
      <c r="M724" s="666">
        <v>1000</v>
      </c>
      <c r="N724" s="665">
        <v>1</v>
      </c>
      <c r="O724" s="748">
        <v>1</v>
      </c>
      <c r="P724" s="666">
        <v>1000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5</v>
      </c>
      <c r="B725" s="665" t="s">
        <v>2566</v>
      </c>
      <c r="C725" s="665" t="s">
        <v>2927</v>
      </c>
      <c r="D725" s="746" t="s">
        <v>4079</v>
      </c>
      <c r="E725" s="747" t="s">
        <v>2952</v>
      </c>
      <c r="F725" s="665" t="s">
        <v>2923</v>
      </c>
      <c r="G725" s="665" t="s">
        <v>3128</v>
      </c>
      <c r="H725" s="665" t="s">
        <v>529</v>
      </c>
      <c r="I725" s="665" t="s">
        <v>3734</v>
      </c>
      <c r="J725" s="665" t="s">
        <v>3735</v>
      </c>
      <c r="K725" s="665" t="s">
        <v>3736</v>
      </c>
      <c r="L725" s="666">
        <v>1000</v>
      </c>
      <c r="M725" s="666">
        <v>4000</v>
      </c>
      <c r="N725" s="665">
        <v>4</v>
      </c>
      <c r="O725" s="748">
        <v>4</v>
      </c>
      <c r="P725" s="666">
        <v>4000</v>
      </c>
      <c r="Q725" s="681">
        <v>1</v>
      </c>
      <c r="R725" s="665">
        <v>4</v>
      </c>
      <c r="S725" s="681">
        <v>1</v>
      </c>
      <c r="T725" s="748">
        <v>4</v>
      </c>
      <c r="U725" s="704">
        <v>1</v>
      </c>
    </row>
    <row r="726" spans="1:21" ht="14.4" customHeight="1" x14ac:dyDescent="0.3">
      <c r="A726" s="664">
        <v>5</v>
      </c>
      <c r="B726" s="665" t="s">
        <v>2566</v>
      </c>
      <c r="C726" s="665" t="s">
        <v>2927</v>
      </c>
      <c r="D726" s="746" t="s">
        <v>4079</v>
      </c>
      <c r="E726" s="747" t="s">
        <v>2952</v>
      </c>
      <c r="F726" s="665" t="s">
        <v>2923</v>
      </c>
      <c r="G726" s="665" t="s">
        <v>3737</v>
      </c>
      <c r="H726" s="665" t="s">
        <v>529</v>
      </c>
      <c r="I726" s="665" t="s">
        <v>3738</v>
      </c>
      <c r="J726" s="665" t="s">
        <v>3739</v>
      </c>
      <c r="K726" s="665" t="s">
        <v>3740</v>
      </c>
      <c r="L726" s="666">
        <v>200</v>
      </c>
      <c r="M726" s="666">
        <v>400</v>
      </c>
      <c r="N726" s="665">
        <v>2</v>
      </c>
      <c r="O726" s="748">
        <v>1</v>
      </c>
      <c r="P726" s="666">
        <v>400</v>
      </c>
      <c r="Q726" s="681">
        <v>1</v>
      </c>
      <c r="R726" s="665">
        <v>2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5</v>
      </c>
      <c r="B727" s="665" t="s">
        <v>2566</v>
      </c>
      <c r="C727" s="665" t="s">
        <v>2927</v>
      </c>
      <c r="D727" s="746" t="s">
        <v>4079</v>
      </c>
      <c r="E727" s="747" t="s">
        <v>2952</v>
      </c>
      <c r="F727" s="665" t="s">
        <v>2923</v>
      </c>
      <c r="G727" s="665" t="s">
        <v>3737</v>
      </c>
      <c r="H727" s="665" t="s">
        <v>529</v>
      </c>
      <c r="I727" s="665" t="s">
        <v>3741</v>
      </c>
      <c r="J727" s="665" t="s">
        <v>3742</v>
      </c>
      <c r="K727" s="665" t="s">
        <v>3743</v>
      </c>
      <c r="L727" s="666">
        <v>264</v>
      </c>
      <c r="M727" s="666">
        <v>1584</v>
      </c>
      <c r="N727" s="665">
        <v>6</v>
      </c>
      <c r="O727" s="748">
        <v>2</v>
      </c>
      <c r="P727" s="666">
        <v>1584</v>
      </c>
      <c r="Q727" s="681">
        <v>1</v>
      </c>
      <c r="R727" s="665">
        <v>6</v>
      </c>
      <c r="S727" s="681">
        <v>1</v>
      </c>
      <c r="T727" s="748">
        <v>2</v>
      </c>
      <c r="U727" s="704">
        <v>1</v>
      </c>
    </row>
    <row r="728" spans="1:21" ht="14.4" customHeight="1" x14ac:dyDescent="0.3">
      <c r="A728" s="664">
        <v>5</v>
      </c>
      <c r="B728" s="665" t="s">
        <v>2566</v>
      </c>
      <c r="C728" s="665" t="s">
        <v>2927</v>
      </c>
      <c r="D728" s="746" t="s">
        <v>4079</v>
      </c>
      <c r="E728" s="747" t="s">
        <v>2945</v>
      </c>
      <c r="F728" s="665" t="s">
        <v>2921</v>
      </c>
      <c r="G728" s="665" t="s">
        <v>3055</v>
      </c>
      <c r="H728" s="665" t="s">
        <v>529</v>
      </c>
      <c r="I728" s="665" t="s">
        <v>1937</v>
      </c>
      <c r="J728" s="665" t="s">
        <v>1938</v>
      </c>
      <c r="K728" s="665" t="s">
        <v>3000</v>
      </c>
      <c r="L728" s="666">
        <v>72.55</v>
      </c>
      <c r="M728" s="666">
        <v>72.55</v>
      </c>
      <c r="N728" s="665">
        <v>1</v>
      </c>
      <c r="O728" s="748">
        <v>0.5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5</v>
      </c>
      <c r="B729" s="665" t="s">
        <v>2566</v>
      </c>
      <c r="C729" s="665" t="s">
        <v>2927</v>
      </c>
      <c r="D729" s="746" t="s">
        <v>4079</v>
      </c>
      <c r="E729" s="747" t="s">
        <v>2945</v>
      </c>
      <c r="F729" s="665" t="s">
        <v>2921</v>
      </c>
      <c r="G729" s="665" t="s">
        <v>3744</v>
      </c>
      <c r="H729" s="665" t="s">
        <v>1433</v>
      </c>
      <c r="I729" s="665" t="s">
        <v>3745</v>
      </c>
      <c r="J729" s="665" t="s">
        <v>2707</v>
      </c>
      <c r="K729" s="665" t="s">
        <v>3746</v>
      </c>
      <c r="L729" s="666">
        <v>229.38</v>
      </c>
      <c r="M729" s="666">
        <v>688.14</v>
      </c>
      <c r="N729" s="665">
        <v>3</v>
      </c>
      <c r="O729" s="748">
        <v>2.5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5</v>
      </c>
      <c r="B730" s="665" t="s">
        <v>2566</v>
      </c>
      <c r="C730" s="665" t="s">
        <v>2927</v>
      </c>
      <c r="D730" s="746" t="s">
        <v>4079</v>
      </c>
      <c r="E730" s="747" t="s">
        <v>2945</v>
      </c>
      <c r="F730" s="665" t="s">
        <v>2921</v>
      </c>
      <c r="G730" s="665" t="s">
        <v>2969</v>
      </c>
      <c r="H730" s="665" t="s">
        <v>529</v>
      </c>
      <c r="I730" s="665" t="s">
        <v>3143</v>
      </c>
      <c r="J730" s="665" t="s">
        <v>2971</v>
      </c>
      <c r="K730" s="665" t="s">
        <v>3144</v>
      </c>
      <c r="L730" s="666">
        <v>0</v>
      </c>
      <c r="M730" s="666">
        <v>0</v>
      </c>
      <c r="N730" s="665">
        <v>1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5</v>
      </c>
      <c r="B731" s="665" t="s">
        <v>2566</v>
      </c>
      <c r="C731" s="665" t="s">
        <v>2927</v>
      </c>
      <c r="D731" s="746" t="s">
        <v>4079</v>
      </c>
      <c r="E731" s="747" t="s">
        <v>2945</v>
      </c>
      <c r="F731" s="665" t="s">
        <v>2921</v>
      </c>
      <c r="G731" s="665" t="s">
        <v>3367</v>
      </c>
      <c r="H731" s="665" t="s">
        <v>529</v>
      </c>
      <c r="I731" s="665" t="s">
        <v>1212</v>
      </c>
      <c r="J731" s="665" t="s">
        <v>3369</v>
      </c>
      <c r="K731" s="665" t="s">
        <v>3747</v>
      </c>
      <c r="L731" s="666">
        <v>34.57</v>
      </c>
      <c r="M731" s="666">
        <v>34.57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5</v>
      </c>
      <c r="B732" s="665" t="s">
        <v>2566</v>
      </c>
      <c r="C732" s="665" t="s">
        <v>2927</v>
      </c>
      <c r="D732" s="746" t="s">
        <v>4079</v>
      </c>
      <c r="E732" s="747" t="s">
        <v>2945</v>
      </c>
      <c r="F732" s="665" t="s">
        <v>2921</v>
      </c>
      <c r="G732" s="665" t="s">
        <v>3495</v>
      </c>
      <c r="H732" s="665" t="s">
        <v>529</v>
      </c>
      <c r="I732" s="665" t="s">
        <v>1968</v>
      </c>
      <c r="J732" s="665" t="s">
        <v>1969</v>
      </c>
      <c r="K732" s="665" t="s">
        <v>3496</v>
      </c>
      <c r="L732" s="666">
        <v>42.05</v>
      </c>
      <c r="M732" s="666">
        <v>42.05</v>
      </c>
      <c r="N732" s="665">
        <v>1</v>
      </c>
      <c r="O732" s="748">
        <v>1</v>
      </c>
      <c r="P732" s="666">
        <v>42.05</v>
      </c>
      <c r="Q732" s="681">
        <v>1</v>
      </c>
      <c r="R732" s="665">
        <v>1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5</v>
      </c>
      <c r="B733" s="665" t="s">
        <v>2566</v>
      </c>
      <c r="C733" s="665" t="s">
        <v>2927</v>
      </c>
      <c r="D733" s="746" t="s">
        <v>4079</v>
      </c>
      <c r="E733" s="747" t="s">
        <v>2945</v>
      </c>
      <c r="F733" s="665" t="s">
        <v>2921</v>
      </c>
      <c r="G733" s="665" t="s">
        <v>3748</v>
      </c>
      <c r="H733" s="665" t="s">
        <v>529</v>
      </c>
      <c r="I733" s="665" t="s">
        <v>3749</v>
      </c>
      <c r="J733" s="665" t="s">
        <v>646</v>
      </c>
      <c r="K733" s="665" t="s">
        <v>3750</v>
      </c>
      <c r="L733" s="666">
        <v>0</v>
      </c>
      <c r="M733" s="666">
        <v>0</v>
      </c>
      <c r="N733" s="665">
        <v>2</v>
      </c>
      <c r="O733" s="748">
        <v>1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5</v>
      </c>
      <c r="B734" s="665" t="s">
        <v>2566</v>
      </c>
      <c r="C734" s="665" t="s">
        <v>2927</v>
      </c>
      <c r="D734" s="746" t="s">
        <v>4079</v>
      </c>
      <c r="E734" s="747" t="s">
        <v>2945</v>
      </c>
      <c r="F734" s="665" t="s">
        <v>2921</v>
      </c>
      <c r="G734" s="665" t="s">
        <v>3264</v>
      </c>
      <c r="H734" s="665" t="s">
        <v>529</v>
      </c>
      <c r="I734" s="665" t="s">
        <v>1076</v>
      </c>
      <c r="J734" s="665" t="s">
        <v>3751</v>
      </c>
      <c r="K734" s="665" t="s">
        <v>3752</v>
      </c>
      <c r="L734" s="666">
        <v>54.81</v>
      </c>
      <c r="M734" s="666">
        <v>54.81</v>
      </c>
      <c r="N734" s="665">
        <v>1</v>
      </c>
      <c r="O734" s="748">
        <v>1</v>
      </c>
      <c r="P734" s="666">
        <v>54.81</v>
      </c>
      <c r="Q734" s="681">
        <v>1</v>
      </c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5</v>
      </c>
      <c r="B735" s="665" t="s">
        <v>2566</v>
      </c>
      <c r="C735" s="665" t="s">
        <v>2927</v>
      </c>
      <c r="D735" s="746" t="s">
        <v>4079</v>
      </c>
      <c r="E735" s="747" t="s">
        <v>2945</v>
      </c>
      <c r="F735" s="665" t="s">
        <v>2921</v>
      </c>
      <c r="G735" s="665" t="s">
        <v>2973</v>
      </c>
      <c r="H735" s="665" t="s">
        <v>529</v>
      </c>
      <c r="I735" s="665" t="s">
        <v>2975</v>
      </c>
      <c r="J735" s="665" t="s">
        <v>696</v>
      </c>
      <c r="K735" s="665" t="s">
        <v>2976</v>
      </c>
      <c r="L735" s="666">
        <v>0</v>
      </c>
      <c r="M735" s="666">
        <v>0</v>
      </c>
      <c r="N735" s="665">
        <v>4</v>
      </c>
      <c r="O735" s="748">
        <v>4</v>
      </c>
      <c r="P735" s="666">
        <v>0</v>
      </c>
      <c r="Q735" s="681"/>
      <c r="R735" s="665">
        <v>2</v>
      </c>
      <c r="S735" s="681">
        <v>0.5</v>
      </c>
      <c r="T735" s="748">
        <v>2</v>
      </c>
      <c r="U735" s="704">
        <v>0.5</v>
      </c>
    </row>
    <row r="736" spans="1:21" ht="14.4" customHeight="1" x14ac:dyDescent="0.3">
      <c r="A736" s="664">
        <v>5</v>
      </c>
      <c r="B736" s="665" t="s">
        <v>2566</v>
      </c>
      <c r="C736" s="665" t="s">
        <v>2927</v>
      </c>
      <c r="D736" s="746" t="s">
        <v>4079</v>
      </c>
      <c r="E736" s="747" t="s">
        <v>2945</v>
      </c>
      <c r="F736" s="665" t="s">
        <v>2921</v>
      </c>
      <c r="G736" s="665" t="s">
        <v>2973</v>
      </c>
      <c r="H736" s="665" t="s">
        <v>529</v>
      </c>
      <c r="I736" s="665" t="s">
        <v>3145</v>
      </c>
      <c r="J736" s="665" t="s">
        <v>696</v>
      </c>
      <c r="K736" s="665" t="s">
        <v>2976</v>
      </c>
      <c r="L736" s="666">
        <v>0</v>
      </c>
      <c r="M736" s="666">
        <v>0</v>
      </c>
      <c r="N736" s="665">
        <v>3</v>
      </c>
      <c r="O736" s="748">
        <v>2.5</v>
      </c>
      <c r="P736" s="666">
        <v>0</v>
      </c>
      <c r="Q736" s="681"/>
      <c r="R736" s="665">
        <v>2</v>
      </c>
      <c r="S736" s="681">
        <v>0.66666666666666663</v>
      </c>
      <c r="T736" s="748">
        <v>1.5</v>
      </c>
      <c r="U736" s="704">
        <v>0.6</v>
      </c>
    </row>
    <row r="737" spans="1:21" ht="14.4" customHeight="1" x14ac:dyDescent="0.3">
      <c r="A737" s="664">
        <v>5</v>
      </c>
      <c r="B737" s="665" t="s">
        <v>2566</v>
      </c>
      <c r="C737" s="665" t="s">
        <v>2927</v>
      </c>
      <c r="D737" s="746" t="s">
        <v>4079</v>
      </c>
      <c r="E737" s="747" t="s">
        <v>2945</v>
      </c>
      <c r="F737" s="665" t="s">
        <v>2921</v>
      </c>
      <c r="G737" s="665" t="s">
        <v>2973</v>
      </c>
      <c r="H737" s="665" t="s">
        <v>529</v>
      </c>
      <c r="I737" s="665" t="s">
        <v>3145</v>
      </c>
      <c r="J737" s="665" t="s">
        <v>696</v>
      </c>
      <c r="K737" s="665" t="s">
        <v>2976</v>
      </c>
      <c r="L737" s="666">
        <v>182.22</v>
      </c>
      <c r="M737" s="666">
        <v>364.44</v>
      </c>
      <c r="N737" s="665">
        <v>2</v>
      </c>
      <c r="O737" s="748">
        <v>2</v>
      </c>
      <c r="P737" s="666">
        <v>182.22</v>
      </c>
      <c r="Q737" s="681">
        <v>0.5</v>
      </c>
      <c r="R737" s="665">
        <v>1</v>
      </c>
      <c r="S737" s="681">
        <v>0.5</v>
      </c>
      <c r="T737" s="748">
        <v>1</v>
      </c>
      <c r="U737" s="704">
        <v>0.5</v>
      </c>
    </row>
    <row r="738" spans="1:21" ht="14.4" customHeight="1" x14ac:dyDescent="0.3">
      <c r="A738" s="664">
        <v>5</v>
      </c>
      <c r="B738" s="665" t="s">
        <v>2566</v>
      </c>
      <c r="C738" s="665" t="s">
        <v>2927</v>
      </c>
      <c r="D738" s="746" t="s">
        <v>4079</v>
      </c>
      <c r="E738" s="747" t="s">
        <v>2945</v>
      </c>
      <c r="F738" s="665" t="s">
        <v>2921</v>
      </c>
      <c r="G738" s="665" t="s">
        <v>3753</v>
      </c>
      <c r="H738" s="665" t="s">
        <v>529</v>
      </c>
      <c r="I738" s="665" t="s">
        <v>3754</v>
      </c>
      <c r="J738" s="665" t="s">
        <v>3755</v>
      </c>
      <c r="K738" s="665" t="s">
        <v>3756</v>
      </c>
      <c r="L738" s="666">
        <v>130.85</v>
      </c>
      <c r="M738" s="666">
        <v>785.09999999999991</v>
      </c>
      <c r="N738" s="665">
        <v>6</v>
      </c>
      <c r="O738" s="748">
        <v>2</v>
      </c>
      <c r="P738" s="666">
        <v>785.09999999999991</v>
      </c>
      <c r="Q738" s="681">
        <v>1</v>
      </c>
      <c r="R738" s="665">
        <v>6</v>
      </c>
      <c r="S738" s="681">
        <v>1</v>
      </c>
      <c r="T738" s="748">
        <v>2</v>
      </c>
      <c r="U738" s="704">
        <v>1</v>
      </c>
    </row>
    <row r="739" spans="1:21" ht="14.4" customHeight="1" x14ac:dyDescent="0.3">
      <c r="A739" s="664">
        <v>5</v>
      </c>
      <c r="B739" s="665" t="s">
        <v>2566</v>
      </c>
      <c r="C739" s="665" t="s">
        <v>2927</v>
      </c>
      <c r="D739" s="746" t="s">
        <v>4079</v>
      </c>
      <c r="E739" s="747" t="s">
        <v>2945</v>
      </c>
      <c r="F739" s="665" t="s">
        <v>2921</v>
      </c>
      <c r="G739" s="665" t="s">
        <v>3094</v>
      </c>
      <c r="H739" s="665" t="s">
        <v>529</v>
      </c>
      <c r="I739" s="665" t="s">
        <v>917</v>
      </c>
      <c r="J739" s="665" t="s">
        <v>918</v>
      </c>
      <c r="K739" s="665" t="s">
        <v>3095</v>
      </c>
      <c r="L739" s="666">
        <v>63.7</v>
      </c>
      <c r="M739" s="666">
        <v>63.7</v>
      </c>
      <c r="N739" s="665">
        <v>1</v>
      </c>
      <c r="O739" s="748">
        <v>1</v>
      </c>
      <c r="P739" s="666">
        <v>63.7</v>
      </c>
      <c r="Q739" s="681">
        <v>1</v>
      </c>
      <c r="R739" s="665">
        <v>1</v>
      </c>
      <c r="S739" s="681">
        <v>1</v>
      </c>
      <c r="T739" s="748">
        <v>1</v>
      </c>
      <c r="U739" s="704">
        <v>1</v>
      </c>
    </row>
    <row r="740" spans="1:21" ht="14.4" customHeight="1" x14ac:dyDescent="0.3">
      <c r="A740" s="664">
        <v>5</v>
      </c>
      <c r="B740" s="665" t="s">
        <v>2566</v>
      </c>
      <c r="C740" s="665" t="s">
        <v>2927</v>
      </c>
      <c r="D740" s="746" t="s">
        <v>4079</v>
      </c>
      <c r="E740" s="747" t="s">
        <v>2945</v>
      </c>
      <c r="F740" s="665" t="s">
        <v>2921</v>
      </c>
      <c r="G740" s="665" t="s">
        <v>2979</v>
      </c>
      <c r="H740" s="665" t="s">
        <v>529</v>
      </c>
      <c r="I740" s="665" t="s">
        <v>3196</v>
      </c>
      <c r="J740" s="665" t="s">
        <v>2981</v>
      </c>
      <c r="K740" s="665" t="s">
        <v>3197</v>
      </c>
      <c r="L740" s="666">
        <v>132.97999999999999</v>
      </c>
      <c r="M740" s="666">
        <v>265.95999999999998</v>
      </c>
      <c r="N740" s="665">
        <v>2</v>
      </c>
      <c r="O740" s="748">
        <v>2</v>
      </c>
      <c r="P740" s="666">
        <v>265.95999999999998</v>
      </c>
      <c r="Q740" s="681">
        <v>1</v>
      </c>
      <c r="R740" s="665">
        <v>2</v>
      </c>
      <c r="S740" s="681">
        <v>1</v>
      </c>
      <c r="T740" s="748">
        <v>2</v>
      </c>
      <c r="U740" s="704">
        <v>1</v>
      </c>
    </row>
    <row r="741" spans="1:21" ht="14.4" customHeight="1" x14ac:dyDescent="0.3">
      <c r="A741" s="664">
        <v>5</v>
      </c>
      <c r="B741" s="665" t="s">
        <v>2566</v>
      </c>
      <c r="C741" s="665" t="s">
        <v>2927</v>
      </c>
      <c r="D741" s="746" t="s">
        <v>4079</v>
      </c>
      <c r="E741" s="747" t="s">
        <v>2945</v>
      </c>
      <c r="F741" s="665" t="s">
        <v>2921</v>
      </c>
      <c r="G741" s="665" t="s">
        <v>2979</v>
      </c>
      <c r="H741" s="665" t="s">
        <v>529</v>
      </c>
      <c r="I741" s="665" t="s">
        <v>2980</v>
      </c>
      <c r="J741" s="665" t="s">
        <v>2981</v>
      </c>
      <c r="K741" s="665" t="s">
        <v>2982</v>
      </c>
      <c r="L741" s="666">
        <v>77.52</v>
      </c>
      <c r="M741" s="666">
        <v>77.52</v>
      </c>
      <c r="N741" s="665">
        <v>1</v>
      </c>
      <c r="O741" s="748">
        <v>1</v>
      </c>
      <c r="P741" s="666">
        <v>77.52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5</v>
      </c>
      <c r="B742" s="665" t="s">
        <v>2566</v>
      </c>
      <c r="C742" s="665" t="s">
        <v>2927</v>
      </c>
      <c r="D742" s="746" t="s">
        <v>4079</v>
      </c>
      <c r="E742" s="747" t="s">
        <v>2945</v>
      </c>
      <c r="F742" s="665" t="s">
        <v>2921</v>
      </c>
      <c r="G742" s="665" t="s">
        <v>3757</v>
      </c>
      <c r="H742" s="665" t="s">
        <v>529</v>
      </c>
      <c r="I742" s="665" t="s">
        <v>3758</v>
      </c>
      <c r="J742" s="665" t="s">
        <v>3759</v>
      </c>
      <c r="K742" s="665" t="s">
        <v>3760</v>
      </c>
      <c r="L742" s="666">
        <v>0</v>
      </c>
      <c r="M742" s="666">
        <v>0</v>
      </c>
      <c r="N742" s="665">
        <v>1</v>
      </c>
      <c r="O742" s="748">
        <v>1</v>
      </c>
      <c r="P742" s="666">
        <v>0</v>
      </c>
      <c r="Q742" s="681"/>
      <c r="R742" s="665">
        <v>1</v>
      </c>
      <c r="S742" s="681">
        <v>1</v>
      </c>
      <c r="T742" s="748">
        <v>1</v>
      </c>
      <c r="U742" s="704">
        <v>1</v>
      </c>
    </row>
    <row r="743" spans="1:21" ht="14.4" customHeight="1" x14ac:dyDescent="0.3">
      <c r="A743" s="664">
        <v>5</v>
      </c>
      <c r="B743" s="665" t="s">
        <v>2566</v>
      </c>
      <c r="C743" s="665" t="s">
        <v>2927</v>
      </c>
      <c r="D743" s="746" t="s">
        <v>4079</v>
      </c>
      <c r="E743" s="747" t="s">
        <v>2945</v>
      </c>
      <c r="F743" s="665" t="s">
        <v>2921</v>
      </c>
      <c r="G743" s="665" t="s">
        <v>2983</v>
      </c>
      <c r="H743" s="665" t="s">
        <v>1433</v>
      </c>
      <c r="I743" s="665" t="s">
        <v>1588</v>
      </c>
      <c r="J743" s="665" t="s">
        <v>2692</v>
      </c>
      <c r="K743" s="665" t="s">
        <v>2693</v>
      </c>
      <c r="L743" s="666">
        <v>93.43</v>
      </c>
      <c r="M743" s="666">
        <v>93.43</v>
      </c>
      <c r="N743" s="665">
        <v>1</v>
      </c>
      <c r="O743" s="748">
        <v>1</v>
      </c>
      <c r="P743" s="666">
        <v>93.43</v>
      </c>
      <c r="Q743" s="681">
        <v>1</v>
      </c>
      <c r="R743" s="665">
        <v>1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5</v>
      </c>
      <c r="B744" s="665" t="s">
        <v>2566</v>
      </c>
      <c r="C744" s="665" t="s">
        <v>2927</v>
      </c>
      <c r="D744" s="746" t="s">
        <v>4079</v>
      </c>
      <c r="E744" s="747" t="s">
        <v>2945</v>
      </c>
      <c r="F744" s="665" t="s">
        <v>2921</v>
      </c>
      <c r="G744" s="665" t="s">
        <v>2983</v>
      </c>
      <c r="H744" s="665" t="s">
        <v>1433</v>
      </c>
      <c r="I744" s="665" t="s">
        <v>1594</v>
      </c>
      <c r="J744" s="665" t="s">
        <v>2692</v>
      </c>
      <c r="K744" s="665" t="s">
        <v>2694</v>
      </c>
      <c r="L744" s="666">
        <v>186.87</v>
      </c>
      <c r="M744" s="666">
        <v>1308.0900000000001</v>
      </c>
      <c r="N744" s="665">
        <v>7</v>
      </c>
      <c r="O744" s="748">
        <v>3.5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5</v>
      </c>
      <c r="B745" s="665" t="s">
        <v>2566</v>
      </c>
      <c r="C745" s="665" t="s">
        <v>2927</v>
      </c>
      <c r="D745" s="746" t="s">
        <v>4079</v>
      </c>
      <c r="E745" s="747" t="s">
        <v>2945</v>
      </c>
      <c r="F745" s="665" t="s">
        <v>2921</v>
      </c>
      <c r="G745" s="665" t="s">
        <v>3761</v>
      </c>
      <c r="H745" s="665" t="s">
        <v>529</v>
      </c>
      <c r="I745" s="665" t="s">
        <v>1187</v>
      </c>
      <c r="J745" s="665" t="s">
        <v>1188</v>
      </c>
      <c r="K745" s="665" t="s">
        <v>3762</v>
      </c>
      <c r="L745" s="666">
        <v>156.19</v>
      </c>
      <c r="M745" s="666">
        <v>156.19</v>
      </c>
      <c r="N745" s="665">
        <v>1</v>
      </c>
      <c r="O745" s="748">
        <v>0.5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5</v>
      </c>
      <c r="B746" s="665" t="s">
        <v>2566</v>
      </c>
      <c r="C746" s="665" t="s">
        <v>2927</v>
      </c>
      <c r="D746" s="746" t="s">
        <v>4079</v>
      </c>
      <c r="E746" s="747" t="s">
        <v>2945</v>
      </c>
      <c r="F746" s="665" t="s">
        <v>2921</v>
      </c>
      <c r="G746" s="665" t="s">
        <v>2984</v>
      </c>
      <c r="H746" s="665" t="s">
        <v>529</v>
      </c>
      <c r="I746" s="665" t="s">
        <v>975</v>
      </c>
      <c r="J746" s="665" t="s">
        <v>976</v>
      </c>
      <c r="K746" s="665" t="s">
        <v>2987</v>
      </c>
      <c r="L746" s="666">
        <v>58.63</v>
      </c>
      <c r="M746" s="666">
        <v>58.63</v>
      </c>
      <c r="N746" s="665">
        <v>1</v>
      </c>
      <c r="O746" s="748">
        <v>0.5</v>
      </c>
      <c r="P746" s="666">
        <v>58.63</v>
      </c>
      <c r="Q746" s="681">
        <v>1</v>
      </c>
      <c r="R746" s="665">
        <v>1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5</v>
      </c>
      <c r="B747" s="665" t="s">
        <v>2566</v>
      </c>
      <c r="C747" s="665" t="s">
        <v>2927</v>
      </c>
      <c r="D747" s="746" t="s">
        <v>4079</v>
      </c>
      <c r="E747" s="747" t="s">
        <v>2945</v>
      </c>
      <c r="F747" s="665" t="s">
        <v>2921</v>
      </c>
      <c r="G747" s="665" t="s">
        <v>2984</v>
      </c>
      <c r="H747" s="665" t="s">
        <v>529</v>
      </c>
      <c r="I747" s="665" t="s">
        <v>2992</v>
      </c>
      <c r="J747" s="665" t="s">
        <v>2993</v>
      </c>
      <c r="K747" s="665" t="s">
        <v>2994</v>
      </c>
      <c r="L747" s="666">
        <v>0</v>
      </c>
      <c r="M747" s="666">
        <v>0</v>
      </c>
      <c r="N747" s="665">
        <v>2</v>
      </c>
      <c r="O747" s="748">
        <v>0.5</v>
      </c>
      <c r="P747" s="666"/>
      <c r="Q747" s="681"/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5</v>
      </c>
      <c r="B748" s="665" t="s">
        <v>2566</v>
      </c>
      <c r="C748" s="665" t="s">
        <v>2927</v>
      </c>
      <c r="D748" s="746" t="s">
        <v>4079</v>
      </c>
      <c r="E748" s="747" t="s">
        <v>2945</v>
      </c>
      <c r="F748" s="665" t="s">
        <v>2921</v>
      </c>
      <c r="G748" s="665" t="s">
        <v>3003</v>
      </c>
      <c r="H748" s="665" t="s">
        <v>1433</v>
      </c>
      <c r="I748" s="665" t="s">
        <v>3007</v>
      </c>
      <c r="J748" s="665" t="s">
        <v>1460</v>
      </c>
      <c r="K748" s="665" t="s">
        <v>3008</v>
      </c>
      <c r="L748" s="666">
        <v>0</v>
      </c>
      <c r="M748" s="666">
        <v>0</v>
      </c>
      <c r="N748" s="665">
        <v>2</v>
      </c>
      <c r="O748" s="748">
        <v>1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5</v>
      </c>
      <c r="B749" s="665" t="s">
        <v>2566</v>
      </c>
      <c r="C749" s="665" t="s">
        <v>2927</v>
      </c>
      <c r="D749" s="746" t="s">
        <v>4079</v>
      </c>
      <c r="E749" s="747" t="s">
        <v>2945</v>
      </c>
      <c r="F749" s="665" t="s">
        <v>2921</v>
      </c>
      <c r="G749" s="665" t="s">
        <v>3105</v>
      </c>
      <c r="H749" s="665" t="s">
        <v>1433</v>
      </c>
      <c r="I749" s="665" t="s">
        <v>1442</v>
      </c>
      <c r="J749" s="665" t="s">
        <v>578</v>
      </c>
      <c r="K749" s="665" t="s">
        <v>2794</v>
      </c>
      <c r="L749" s="666">
        <v>48.42</v>
      </c>
      <c r="M749" s="666">
        <v>48.42</v>
      </c>
      <c r="N749" s="665">
        <v>1</v>
      </c>
      <c r="O749" s="748">
        <v>1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5</v>
      </c>
      <c r="B750" s="665" t="s">
        <v>2566</v>
      </c>
      <c r="C750" s="665" t="s">
        <v>2927</v>
      </c>
      <c r="D750" s="746" t="s">
        <v>4079</v>
      </c>
      <c r="E750" s="747" t="s">
        <v>2945</v>
      </c>
      <c r="F750" s="665" t="s">
        <v>2921</v>
      </c>
      <c r="G750" s="665" t="s">
        <v>3105</v>
      </c>
      <c r="H750" s="665" t="s">
        <v>1433</v>
      </c>
      <c r="I750" s="665" t="s">
        <v>3163</v>
      </c>
      <c r="J750" s="665" t="s">
        <v>578</v>
      </c>
      <c r="K750" s="665" t="s">
        <v>3164</v>
      </c>
      <c r="L750" s="666">
        <v>0</v>
      </c>
      <c r="M750" s="666">
        <v>0</v>
      </c>
      <c r="N750" s="665">
        <v>1</v>
      </c>
      <c r="O750" s="748">
        <v>1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5</v>
      </c>
      <c r="B751" s="665" t="s">
        <v>2566</v>
      </c>
      <c r="C751" s="665" t="s">
        <v>2927</v>
      </c>
      <c r="D751" s="746" t="s">
        <v>4079</v>
      </c>
      <c r="E751" s="747" t="s">
        <v>2945</v>
      </c>
      <c r="F751" s="665" t="s">
        <v>2921</v>
      </c>
      <c r="G751" s="665" t="s">
        <v>3015</v>
      </c>
      <c r="H751" s="665" t="s">
        <v>529</v>
      </c>
      <c r="I751" s="665" t="s">
        <v>2277</v>
      </c>
      <c r="J751" s="665" t="s">
        <v>719</v>
      </c>
      <c r="K751" s="665" t="s">
        <v>3199</v>
      </c>
      <c r="L751" s="666">
        <v>301.2</v>
      </c>
      <c r="M751" s="666">
        <v>602.4</v>
      </c>
      <c r="N751" s="665">
        <v>2</v>
      </c>
      <c r="O751" s="748">
        <v>1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5</v>
      </c>
      <c r="B752" s="665" t="s">
        <v>2566</v>
      </c>
      <c r="C752" s="665" t="s">
        <v>2927</v>
      </c>
      <c r="D752" s="746" t="s">
        <v>4079</v>
      </c>
      <c r="E752" s="747" t="s">
        <v>2945</v>
      </c>
      <c r="F752" s="665" t="s">
        <v>2921</v>
      </c>
      <c r="G752" s="665" t="s">
        <v>3015</v>
      </c>
      <c r="H752" s="665" t="s">
        <v>529</v>
      </c>
      <c r="I752" s="665" t="s">
        <v>3763</v>
      </c>
      <c r="J752" s="665" t="s">
        <v>3166</v>
      </c>
      <c r="K752" s="665" t="s">
        <v>3764</v>
      </c>
      <c r="L752" s="666">
        <v>205.84</v>
      </c>
      <c r="M752" s="666">
        <v>205.84</v>
      </c>
      <c r="N752" s="665">
        <v>1</v>
      </c>
      <c r="O752" s="748">
        <v>0.5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5</v>
      </c>
      <c r="B753" s="665" t="s">
        <v>2566</v>
      </c>
      <c r="C753" s="665" t="s">
        <v>2927</v>
      </c>
      <c r="D753" s="746" t="s">
        <v>4079</v>
      </c>
      <c r="E753" s="747" t="s">
        <v>2945</v>
      </c>
      <c r="F753" s="665" t="s">
        <v>2921</v>
      </c>
      <c r="G753" s="665" t="s">
        <v>3015</v>
      </c>
      <c r="H753" s="665" t="s">
        <v>529</v>
      </c>
      <c r="I753" s="665" t="s">
        <v>3306</v>
      </c>
      <c r="J753" s="665" t="s">
        <v>719</v>
      </c>
      <c r="K753" s="665" t="s">
        <v>3199</v>
      </c>
      <c r="L753" s="666">
        <v>185.26</v>
      </c>
      <c r="M753" s="666">
        <v>370.52</v>
      </c>
      <c r="N753" s="665">
        <v>2</v>
      </c>
      <c r="O753" s="748">
        <v>1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5</v>
      </c>
      <c r="B754" s="665" t="s">
        <v>2566</v>
      </c>
      <c r="C754" s="665" t="s">
        <v>2927</v>
      </c>
      <c r="D754" s="746" t="s">
        <v>4079</v>
      </c>
      <c r="E754" s="747" t="s">
        <v>2945</v>
      </c>
      <c r="F754" s="665" t="s">
        <v>2921</v>
      </c>
      <c r="G754" s="665" t="s">
        <v>3765</v>
      </c>
      <c r="H754" s="665" t="s">
        <v>1433</v>
      </c>
      <c r="I754" s="665" t="s">
        <v>3766</v>
      </c>
      <c r="J754" s="665" t="s">
        <v>3767</v>
      </c>
      <c r="K754" s="665" t="s">
        <v>3768</v>
      </c>
      <c r="L754" s="666">
        <v>289.62</v>
      </c>
      <c r="M754" s="666">
        <v>289.62</v>
      </c>
      <c r="N754" s="665">
        <v>1</v>
      </c>
      <c r="O754" s="748">
        <v>0.5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5</v>
      </c>
      <c r="B755" s="665" t="s">
        <v>2566</v>
      </c>
      <c r="C755" s="665" t="s">
        <v>2927</v>
      </c>
      <c r="D755" s="746" t="s">
        <v>4079</v>
      </c>
      <c r="E755" s="747" t="s">
        <v>2945</v>
      </c>
      <c r="F755" s="665" t="s">
        <v>2921</v>
      </c>
      <c r="G755" s="665" t="s">
        <v>3769</v>
      </c>
      <c r="H755" s="665" t="s">
        <v>1433</v>
      </c>
      <c r="I755" s="665" t="s">
        <v>3770</v>
      </c>
      <c r="J755" s="665" t="s">
        <v>2723</v>
      </c>
      <c r="K755" s="665" t="s">
        <v>3771</v>
      </c>
      <c r="L755" s="666">
        <v>524.45000000000005</v>
      </c>
      <c r="M755" s="666">
        <v>524.45000000000005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5</v>
      </c>
      <c r="B756" s="665" t="s">
        <v>2566</v>
      </c>
      <c r="C756" s="665" t="s">
        <v>2927</v>
      </c>
      <c r="D756" s="746" t="s">
        <v>4079</v>
      </c>
      <c r="E756" s="747" t="s">
        <v>2945</v>
      </c>
      <c r="F756" s="665" t="s">
        <v>2921</v>
      </c>
      <c r="G756" s="665" t="s">
        <v>3020</v>
      </c>
      <c r="H756" s="665" t="s">
        <v>529</v>
      </c>
      <c r="I756" s="665" t="s">
        <v>597</v>
      </c>
      <c r="J756" s="665" t="s">
        <v>3021</v>
      </c>
      <c r="K756" s="665" t="s">
        <v>3022</v>
      </c>
      <c r="L756" s="666">
        <v>24.78</v>
      </c>
      <c r="M756" s="666">
        <v>24.78</v>
      </c>
      <c r="N756" s="665">
        <v>1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5</v>
      </c>
      <c r="B757" s="665" t="s">
        <v>2566</v>
      </c>
      <c r="C757" s="665" t="s">
        <v>2927</v>
      </c>
      <c r="D757" s="746" t="s">
        <v>4079</v>
      </c>
      <c r="E757" s="747" t="s">
        <v>2945</v>
      </c>
      <c r="F757" s="665" t="s">
        <v>2921</v>
      </c>
      <c r="G757" s="665" t="s">
        <v>3054</v>
      </c>
      <c r="H757" s="665" t="s">
        <v>1433</v>
      </c>
      <c r="I757" s="665" t="s">
        <v>3200</v>
      </c>
      <c r="J757" s="665" t="s">
        <v>2741</v>
      </c>
      <c r="K757" s="665" t="s">
        <v>2870</v>
      </c>
      <c r="L757" s="666">
        <v>278.64</v>
      </c>
      <c r="M757" s="666">
        <v>278.64</v>
      </c>
      <c r="N757" s="665">
        <v>1</v>
      </c>
      <c r="O757" s="748">
        <v>0.5</v>
      </c>
      <c r="P757" s="666">
        <v>278.64</v>
      </c>
      <c r="Q757" s="681">
        <v>1</v>
      </c>
      <c r="R757" s="665">
        <v>1</v>
      </c>
      <c r="S757" s="681">
        <v>1</v>
      </c>
      <c r="T757" s="748">
        <v>0.5</v>
      </c>
      <c r="U757" s="704">
        <v>1</v>
      </c>
    </row>
    <row r="758" spans="1:21" ht="14.4" customHeight="1" x14ac:dyDescent="0.3">
      <c r="A758" s="664">
        <v>5</v>
      </c>
      <c r="B758" s="665" t="s">
        <v>2566</v>
      </c>
      <c r="C758" s="665" t="s">
        <v>2927</v>
      </c>
      <c r="D758" s="746" t="s">
        <v>4079</v>
      </c>
      <c r="E758" s="747" t="s">
        <v>2945</v>
      </c>
      <c r="F758" s="665" t="s">
        <v>2921</v>
      </c>
      <c r="G758" s="665" t="s">
        <v>3054</v>
      </c>
      <c r="H758" s="665" t="s">
        <v>1433</v>
      </c>
      <c r="I758" s="665" t="s">
        <v>3772</v>
      </c>
      <c r="J758" s="665" t="s">
        <v>2741</v>
      </c>
      <c r="K758" s="665" t="s">
        <v>2964</v>
      </c>
      <c r="L758" s="666">
        <v>835.93</v>
      </c>
      <c r="M758" s="666">
        <v>4179.6499999999996</v>
      </c>
      <c r="N758" s="665">
        <v>5</v>
      </c>
      <c r="O758" s="748">
        <v>2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5</v>
      </c>
      <c r="B759" s="665" t="s">
        <v>2566</v>
      </c>
      <c r="C759" s="665" t="s">
        <v>2927</v>
      </c>
      <c r="D759" s="746" t="s">
        <v>4079</v>
      </c>
      <c r="E759" s="747" t="s">
        <v>2945</v>
      </c>
      <c r="F759" s="665" t="s">
        <v>2921</v>
      </c>
      <c r="G759" s="665" t="s">
        <v>3773</v>
      </c>
      <c r="H759" s="665" t="s">
        <v>529</v>
      </c>
      <c r="I759" s="665" t="s">
        <v>605</v>
      </c>
      <c r="J759" s="665" t="s">
        <v>3774</v>
      </c>
      <c r="K759" s="665" t="s">
        <v>3775</v>
      </c>
      <c r="L759" s="666">
        <v>54.13</v>
      </c>
      <c r="M759" s="666">
        <v>162.39000000000001</v>
      </c>
      <c r="N759" s="665">
        <v>3</v>
      </c>
      <c r="O759" s="748">
        <v>1.5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5</v>
      </c>
      <c r="B760" s="665" t="s">
        <v>2566</v>
      </c>
      <c r="C760" s="665" t="s">
        <v>2927</v>
      </c>
      <c r="D760" s="746" t="s">
        <v>4079</v>
      </c>
      <c r="E760" s="747" t="s">
        <v>2945</v>
      </c>
      <c r="F760" s="665" t="s">
        <v>2921</v>
      </c>
      <c r="G760" s="665" t="s">
        <v>3087</v>
      </c>
      <c r="H760" s="665" t="s">
        <v>529</v>
      </c>
      <c r="I760" s="665" t="s">
        <v>771</v>
      </c>
      <c r="J760" s="665" t="s">
        <v>3088</v>
      </c>
      <c r="K760" s="665" t="s">
        <v>3089</v>
      </c>
      <c r="L760" s="666">
        <v>0</v>
      </c>
      <c r="M760" s="666">
        <v>0</v>
      </c>
      <c r="N760" s="665">
        <v>1</v>
      </c>
      <c r="O760" s="748">
        <v>0.5</v>
      </c>
      <c r="P760" s="666">
        <v>0</v>
      </c>
      <c r="Q760" s="681"/>
      <c r="R760" s="665">
        <v>1</v>
      </c>
      <c r="S760" s="681">
        <v>1</v>
      </c>
      <c r="T760" s="748">
        <v>0.5</v>
      </c>
      <c r="U760" s="704">
        <v>1</v>
      </c>
    </row>
    <row r="761" spans="1:21" ht="14.4" customHeight="1" x14ac:dyDescent="0.3">
      <c r="A761" s="664">
        <v>5</v>
      </c>
      <c r="B761" s="665" t="s">
        <v>2566</v>
      </c>
      <c r="C761" s="665" t="s">
        <v>2927</v>
      </c>
      <c r="D761" s="746" t="s">
        <v>4079</v>
      </c>
      <c r="E761" s="747" t="s">
        <v>2945</v>
      </c>
      <c r="F761" s="665" t="s">
        <v>2921</v>
      </c>
      <c r="G761" s="665" t="s">
        <v>3176</v>
      </c>
      <c r="H761" s="665" t="s">
        <v>529</v>
      </c>
      <c r="I761" s="665" t="s">
        <v>3776</v>
      </c>
      <c r="J761" s="665" t="s">
        <v>1391</v>
      </c>
      <c r="K761" s="665" t="s">
        <v>3777</v>
      </c>
      <c r="L761" s="666">
        <v>22.44</v>
      </c>
      <c r="M761" s="666">
        <v>22.44</v>
      </c>
      <c r="N761" s="665">
        <v>1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5</v>
      </c>
      <c r="B762" s="665" t="s">
        <v>2566</v>
      </c>
      <c r="C762" s="665" t="s">
        <v>2927</v>
      </c>
      <c r="D762" s="746" t="s">
        <v>4079</v>
      </c>
      <c r="E762" s="747" t="s">
        <v>2945</v>
      </c>
      <c r="F762" s="665" t="s">
        <v>2921</v>
      </c>
      <c r="G762" s="665" t="s">
        <v>3778</v>
      </c>
      <c r="H762" s="665" t="s">
        <v>529</v>
      </c>
      <c r="I762" s="665" t="s">
        <v>3779</v>
      </c>
      <c r="J762" s="665" t="s">
        <v>2480</v>
      </c>
      <c r="K762" s="665" t="s">
        <v>3780</v>
      </c>
      <c r="L762" s="666">
        <v>186.27</v>
      </c>
      <c r="M762" s="666">
        <v>186.27</v>
      </c>
      <c r="N762" s="665">
        <v>1</v>
      </c>
      <c r="O762" s="748">
        <v>1</v>
      </c>
      <c r="P762" s="666">
        <v>186.27</v>
      </c>
      <c r="Q762" s="681">
        <v>1</v>
      </c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5</v>
      </c>
      <c r="B763" s="665" t="s">
        <v>2566</v>
      </c>
      <c r="C763" s="665" t="s">
        <v>2927</v>
      </c>
      <c r="D763" s="746" t="s">
        <v>4079</v>
      </c>
      <c r="E763" s="747" t="s">
        <v>2945</v>
      </c>
      <c r="F763" s="665" t="s">
        <v>2921</v>
      </c>
      <c r="G763" s="665" t="s">
        <v>3781</v>
      </c>
      <c r="H763" s="665" t="s">
        <v>529</v>
      </c>
      <c r="I763" s="665" t="s">
        <v>3782</v>
      </c>
      <c r="J763" s="665" t="s">
        <v>3783</v>
      </c>
      <c r="K763" s="665" t="s">
        <v>3784</v>
      </c>
      <c r="L763" s="666">
        <v>0</v>
      </c>
      <c r="M763" s="666">
        <v>0</v>
      </c>
      <c r="N763" s="665">
        <v>1</v>
      </c>
      <c r="O763" s="748">
        <v>1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5</v>
      </c>
      <c r="B764" s="665" t="s">
        <v>2566</v>
      </c>
      <c r="C764" s="665" t="s">
        <v>2927</v>
      </c>
      <c r="D764" s="746" t="s">
        <v>4079</v>
      </c>
      <c r="E764" s="747" t="s">
        <v>2945</v>
      </c>
      <c r="F764" s="665" t="s">
        <v>2921</v>
      </c>
      <c r="G764" s="665" t="s">
        <v>3120</v>
      </c>
      <c r="H764" s="665" t="s">
        <v>529</v>
      </c>
      <c r="I764" s="665" t="s">
        <v>3235</v>
      </c>
      <c r="J764" s="665" t="s">
        <v>3122</v>
      </c>
      <c r="K764" s="665" t="s">
        <v>3236</v>
      </c>
      <c r="L764" s="666">
        <v>33.549999999999997</v>
      </c>
      <c r="M764" s="666">
        <v>33.549999999999997</v>
      </c>
      <c r="N764" s="665">
        <v>1</v>
      </c>
      <c r="O764" s="748">
        <v>0.5</v>
      </c>
      <c r="P764" s="666">
        <v>33.549999999999997</v>
      </c>
      <c r="Q764" s="681">
        <v>1</v>
      </c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5</v>
      </c>
      <c r="B765" s="665" t="s">
        <v>2566</v>
      </c>
      <c r="C765" s="665" t="s">
        <v>2927</v>
      </c>
      <c r="D765" s="746" t="s">
        <v>4079</v>
      </c>
      <c r="E765" s="747" t="s">
        <v>2945</v>
      </c>
      <c r="F765" s="665" t="s">
        <v>2921</v>
      </c>
      <c r="G765" s="665" t="s">
        <v>3452</v>
      </c>
      <c r="H765" s="665" t="s">
        <v>529</v>
      </c>
      <c r="I765" s="665" t="s">
        <v>3785</v>
      </c>
      <c r="J765" s="665" t="s">
        <v>3786</v>
      </c>
      <c r="K765" s="665" t="s">
        <v>3787</v>
      </c>
      <c r="L765" s="666">
        <v>0</v>
      </c>
      <c r="M765" s="666">
        <v>0</v>
      </c>
      <c r="N765" s="665">
        <v>3</v>
      </c>
      <c r="O765" s="748">
        <v>2.5</v>
      </c>
      <c r="P765" s="666">
        <v>0</v>
      </c>
      <c r="Q765" s="681"/>
      <c r="R765" s="665">
        <v>2</v>
      </c>
      <c r="S765" s="681">
        <v>0.66666666666666663</v>
      </c>
      <c r="T765" s="748">
        <v>1.5</v>
      </c>
      <c r="U765" s="704">
        <v>0.6</v>
      </c>
    </row>
    <row r="766" spans="1:21" ht="14.4" customHeight="1" x14ac:dyDescent="0.3">
      <c r="A766" s="664">
        <v>5</v>
      </c>
      <c r="B766" s="665" t="s">
        <v>2566</v>
      </c>
      <c r="C766" s="665" t="s">
        <v>2927</v>
      </c>
      <c r="D766" s="746" t="s">
        <v>4079</v>
      </c>
      <c r="E766" s="747" t="s">
        <v>2945</v>
      </c>
      <c r="F766" s="665" t="s">
        <v>2921</v>
      </c>
      <c r="G766" s="665" t="s">
        <v>3201</v>
      </c>
      <c r="H766" s="665" t="s">
        <v>529</v>
      </c>
      <c r="I766" s="665" t="s">
        <v>3788</v>
      </c>
      <c r="J766" s="665" t="s">
        <v>3203</v>
      </c>
      <c r="K766" s="665" t="s">
        <v>3789</v>
      </c>
      <c r="L766" s="666">
        <v>842.31</v>
      </c>
      <c r="M766" s="666">
        <v>1684.62</v>
      </c>
      <c r="N766" s="665">
        <v>2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5</v>
      </c>
      <c r="B767" s="665" t="s">
        <v>2566</v>
      </c>
      <c r="C767" s="665" t="s">
        <v>2927</v>
      </c>
      <c r="D767" s="746" t="s">
        <v>4079</v>
      </c>
      <c r="E767" s="747" t="s">
        <v>2945</v>
      </c>
      <c r="F767" s="665" t="s">
        <v>2921</v>
      </c>
      <c r="G767" s="665" t="s">
        <v>3201</v>
      </c>
      <c r="H767" s="665" t="s">
        <v>529</v>
      </c>
      <c r="I767" s="665" t="s">
        <v>3202</v>
      </c>
      <c r="J767" s="665" t="s">
        <v>3203</v>
      </c>
      <c r="K767" s="665" t="s">
        <v>3204</v>
      </c>
      <c r="L767" s="666">
        <v>683.39</v>
      </c>
      <c r="M767" s="666">
        <v>1366.78</v>
      </c>
      <c r="N767" s="665">
        <v>2</v>
      </c>
      <c r="O767" s="748">
        <v>2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5</v>
      </c>
      <c r="B768" s="665" t="s">
        <v>2566</v>
      </c>
      <c r="C768" s="665" t="s">
        <v>2927</v>
      </c>
      <c r="D768" s="746" t="s">
        <v>4079</v>
      </c>
      <c r="E768" s="747" t="s">
        <v>2945</v>
      </c>
      <c r="F768" s="665" t="s">
        <v>2923</v>
      </c>
      <c r="G768" s="665" t="s">
        <v>3272</v>
      </c>
      <c r="H768" s="665" t="s">
        <v>529</v>
      </c>
      <c r="I768" s="665" t="s">
        <v>3273</v>
      </c>
      <c r="J768" s="665" t="s">
        <v>3274</v>
      </c>
      <c r="K768" s="665" t="s">
        <v>3275</v>
      </c>
      <c r="L768" s="666">
        <v>30</v>
      </c>
      <c r="M768" s="666">
        <v>150</v>
      </c>
      <c r="N768" s="665">
        <v>5</v>
      </c>
      <c r="O768" s="748">
        <v>2</v>
      </c>
      <c r="P768" s="666">
        <v>60</v>
      </c>
      <c r="Q768" s="681">
        <v>0.4</v>
      </c>
      <c r="R768" s="665">
        <v>2</v>
      </c>
      <c r="S768" s="681">
        <v>0.4</v>
      </c>
      <c r="T768" s="748">
        <v>1</v>
      </c>
      <c r="U768" s="704">
        <v>0.5</v>
      </c>
    </row>
    <row r="769" spans="1:21" ht="14.4" customHeight="1" x14ac:dyDescent="0.3">
      <c r="A769" s="664">
        <v>5</v>
      </c>
      <c r="B769" s="665" t="s">
        <v>2566</v>
      </c>
      <c r="C769" s="665" t="s">
        <v>2927</v>
      </c>
      <c r="D769" s="746" t="s">
        <v>4079</v>
      </c>
      <c r="E769" s="747" t="s">
        <v>2945</v>
      </c>
      <c r="F769" s="665" t="s">
        <v>2923</v>
      </c>
      <c r="G769" s="665" t="s">
        <v>3124</v>
      </c>
      <c r="H769" s="665" t="s">
        <v>529</v>
      </c>
      <c r="I769" s="665" t="s">
        <v>3624</v>
      </c>
      <c r="J769" s="665" t="s">
        <v>3620</v>
      </c>
      <c r="K769" s="665" t="s">
        <v>3625</v>
      </c>
      <c r="L769" s="666">
        <v>410</v>
      </c>
      <c r="M769" s="666">
        <v>410</v>
      </c>
      <c r="N769" s="665">
        <v>1</v>
      </c>
      <c r="O769" s="748">
        <v>1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5</v>
      </c>
      <c r="B770" s="665" t="s">
        <v>2566</v>
      </c>
      <c r="C770" s="665" t="s">
        <v>2927</v>
      </c>
      <c r="D770" s="746" t="s">
        <v>4079</v>
      </c>
      <c r="E770" s="747" t="s">
        <v>2945</v>
      </c>
      <c r="F770" s="665" t="s">
        <v>2923</v>
      </c>
      <c r="G770" s="665" t="s">
        <v>3124</v>
      </c>
      <c r="H770" s="665" t="s">
        <v>529</v>
      </c>
      <c r="I770" s="665" t="s">
        <v>3624</v>
      </c>
      <c r="J770" s="665" t="s">
        <v>3620</v>
      </c>
      <c r="K770" s="665" t="s">
        <v>3790</v>
      </c>
      <c r="L770" s="666">
        <v>410</v>
      </c>
      <c r="M770" s="666">
        <v>410</v>
      </c>
      <c r="N770" s="665">
        <v>1</v>
      </c>
      <c r="O770" s="748">
        <v>1</v>
      </c>
      <c r="P770" s="666">
        <v>410</v>
      </c>
      <c r="Q770" s="681">
        <v>1</v>
      </c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5</v>
      </c>
      <c r="B771" s="665" t="s">
        <v>2566</v>
      </c>
      <c r="C771" s="665" t="s">
        <v>2927</v>
      </c>
      <c r="D771" s="746" t="s">
        <v>4079</v>
      </c>
      <c r="E771" s="747" t="s">
        <v>2945</v>
      </c>
      <c r="F771" s="665" t="s">
        <v>2923</v>
      </c>
      <c r="G771" s="665" t="s">
        <v>3124</v>
      </c>
      <c r="H771" s="665" t="s">
        <v>529</v>
      </c>
      <c r="I771" s="665" t="s">
        <v>3416</v>
      </c>
      <c r="J771" s="665" t="s">
        <v>3126</v>
      </c>
      <c r="K771" s="665" t="s">
        <v>3730</v>
      </c>
      <c r="L771" s="666">
        <v>600</v>
      </c>
      <c r="M771" s="666">
        <v>600</v>
      </c>
      <c r="N771" s="665">
        <v>1</v>
      </c>
      <c r="O771" s="748">
        <v>1</v>
      </c>
      <c r="P771" s="666">
        <v>600</v>
      </c>
      <c r="Q771" s="681">
        <v>1</v>
      </c>
      <c r="R771" s="665">
        <v>1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5</v>
      </c>
      <c r="B772" s="665" t="s">
        <v>2566</v>
      </c>
      <c r="C772" s="665" t="s">
        <v>2927</v>
      </c>
      <c r="D772" s="746" t="s">
        <v>4079</v>
      </c>
      <c r="E772" s="747" t="s">
        <v>2945</v>
      </c>
      <c r="F772" s="665" t="s">
        <v>2923</v>
      </c>
      <c r="G772" s="665" t="s">
        <v>3124</v>
      </c>
      <c r="H772" s="665" t="s">
        <v>529</v>
      </c>
      <c r="I772" s="665" t="s">
        <v>3125</v>
      </c>
      <c r="J772" s="665" t="s">
        <v>3126</v>
      </c>
      <c r="K772" s="665" t="s">
        <v>3293</v>
      </c>
      <c r="L772" s="666">
        <v>600</v>
      </c>
      <c r="M772" s="666">
        <v>3600</v>
      </c>
      <c r="N772" s="665">
        <v>6</v>
      </c>
      <c r="O772" s="748">
        <v>6</v>
      </c>
      <c r="P772" s="666">
        <v>3000</v>
      </c>
      <c r="Q772" s="681">
        <v>0.83333333333333337</v>
      </c>
      <c r="R772" s="665">
        <v>5</v>
      </c>
      <c r="S772" s="681">
        <v>0.83333333333333337</v>
      </c>
      <c r="T772" s="748">
        <v>5</v>
      </c>
      <c r="U772" s="704">
        <v>0.83333333333333337</v>
      </c>
    </row>
    <row r="773" spans="1:21" ht="14.4" customHeight="1" x14ac:dyDescent="0.3">
      <c r="A773" s="664">
        <v>5</v>
      </c>
      <c r="B773" s="665" t="s">
        <v>2566</v>
      </c>
      <c r="C773" s="665" t="s">
        <v>2927</v>
      </c>
      <c r="D773" s="746" t="s">
        <v>4079</v>
      </c>
      <c r="E773" s="747" t="s">
        <v>2945</v>
      </c>
      <c r="F773" s="665" t="s">
        <v>2923</v>
      </c>
      <c r="G773" s="665" t="s">
        <v>3124</v>
      </c>
      <c r="H773" s="665" t="s">
        <v>529</v>
      </c>
      <c r="I773" s="665" t="s">
        <v>3791</v>
      </c>
      <c r="J773" s="665" t="s">
        <v>3792</v>
      </c>
      <c r="K773" s="665" t="s">
        <v>3793</v>
      </c>
      <c r="L773" s="666">
        <v>350</v>
      </c>
      <c r="M773" s="666">
        <v>700</v>
      </c>
      <c r="N773" s="665">
        <v>2</v>
      </c>
      <c r="O773" s="748">
        <v>1</v>
      </c>
      <c r="P773" s="666">
        <v>700</v>
      </c>
      <c r="Q773" s="681">
        <v>1</v>
      </c>
      <c r="R773" s="665">
        <v>2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5</v>
      </c>
      <c r="B774" s="665" t="s">
        <v>2566</v>
      </c>
      <c r="C774" s="665" t="s">
        <v>2927</v>
      </c>
      <c r="D774" s="746" t="s">
        <v>4079</v>
      </c>
      <c r="E774" s="747" t="s">
        <v>2947</v>
      </c>
      <c r="F774" s="665" t="s">
        <v>2921</v>
      </c>
      <c r="G774" s="665" t="s">
        <v>3055</v>
      </c>
      <c r="H774" s="665" t="s">
        <v>529</v>
      </c>
      <c r="I774" s="665" t="s">
        <v>3630</v>
      </c>
      <c r="J774" s="665" t="s">
        <v>660</v>
      </c>
      <c r="K774" s="665" t="s">
        <v>3000</v>
      </c>
      <c r="L774" s="666">
        <v>0</v>
      </c>
      <c r="M774" s="666">
        <v>0</v>
      </c>
      <c r="N774" s="665">
        <v>3</v>
      </c>
      <c r="O774" s="748">
        <v>1</v>
      </c>
      <c r="P774" s="666">
        <v>0</v>
      </c>
      <c r="Q774" s="681"/>
      <c r="R774" s="665">
        <v>3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5</v>
      </c>
      <c r="B775" s="665" t="s">
        <v>2566</v>
      </c>
      <c r="C775" s="665" t="s">
        <v>2927</v>
      </c>
      <c r="D775" s="746" t="s">
        <v>4079</v>
      </c>
      <c r="E775" s="747" t="s">
        <v>2947</v>
      </c>
      <c r="F775" s="665" t="s">
        <v>2921</v>
      </c>
      <c r="G775" s="665" t="s">
        <v>2958</v>
      </c>
      <c r="H775" s="665" t="s">
        <v>529</v>
      </c>
      <c r="I775" s="665" t="s">
        <v>3138</v>
      </c>
      <c r="J775" s="665" t="s">
        <v>3139</v>
      </c>
      <c r="K775" s="665" t="s">
        <v>3140</v>
      </c>
      <c r="L775" s="666">
        <v>154.36000000000001</v>
      </c>
      <c r="M775" s="666">
        <v>154.36000000000001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5</v>
      </c>
      <c r="B776" s="665" t="s">
        <v>2566</v>
      </c>
      <c r="C776" s="665" t="s">
        <v>2927</v>
      </c>
      <c r="D776" s="746" t="s">
        <v>4079</v>
      </c>
      <c r="E776" s="747" t="s">
        <v>2947</v>
      </c>
      <c r="F776" s="665" t="s">
        <v>2921</v>
      </c>
      <c r="G776" s="665" t="s">
        <v>2958</v>
      </c>
      <c r="H776" s="665" t="s">
        <v>1433</v>
      </c>
      <c r="I776" s="665" t="s">
        <v>1716</v>
      </c>
      <c r="J776" s="665" t="s">
        <v>2425</v>
      </c>
      <c r="K776" s="665" t="s">
        <v>2756</v>
      </c>
      <c r="L776" s="666">
        <v>154.36000000000001</v>
      </c>
      <c r="M776" s="666">
        <v>2315.4000000000005</v>
      </c>
      <c r="N776" s="665">
        <v>15</v>
      </c>
      <c r="O776" s="748">
        <v>12</v>
      </c>
      <c r="P776" s="666">
        <v>1543.6000000000004</v>
      </c>
      <c r="Q776" s="681">
        <v>0.66666666666666663</v>
      </c>
      <c r="R776" s="665">
        <v>10</v>
      </c>
      <c r="S776" s="681">
        <v>0.66666666666666663</v>
      </c>
      <c r="T776" s="748">
        <v>8</v>
      </c>
      <c r="U776" s="704">
        <v>0.66666666666666663</v>
      </c>
    </row>
    <row r="777" spans="1:21" ht="14.4" customHeight="1" x14ac:dyDescent="0.3">
      <c r="A777" s="664">
        <v>5</v>
      </c>
      <c r="B777" s="665" t="s">
        <v>2566</v>
      </c>
      <c r="C777" s="665" t="s">
        <v>2927</v>
      </c>
      <c r="D777" s="746" t="s">
        <v>4079</v>
      </c>
      <c r="E777" s="747" t="s">
        <v>2947</v>
      </c>
      <c r="F777" s="665" t="s">
        <v>2921</v>
      </c>
      <c r="G777" s="665" t="s">
        <v>2958</v>
      </c>
      <c r="H777" s="665" t="s">
        <v>529</v>
      </c>
      <c r="I777" s="665" t="s">
        <v>2959</v>
      </c>
      <c r="J777" s="665" t="s">
        <v>2960</v>
      </c>
      <c r="K777" s="665" t="s">
        <v>2961</v>
      </c>
      <c r="L777" s="666">
        <v>149.52000000000001</v>
      </c>
      <c r="M777" s="666">
        <v>299.04000000000002</v>
      </c>
      <c r="N777" s="665">
        <v>2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5</v>
      </c>
      <c r="B778" s="665" t="s">
        <v>2566</v>
      </c>
      <c r="C778" s="665" t="s">
        <v>2927</v>
      </c>
      <c r="D778" s="746" t="s">
        <v>4079</v>
      </c>
      <c r="E778" s="747" t="s">
        <v>2947</v>
      </c>
      <c r="F778" s="665" t="s">
        <v>2921</v>
      </c>
      <c r="G778" s="665" t="s">
        <v>2958</v>
      </c>
      <c r="H778" s="665" t="s">
        <v>529</v>
      </c>
      <c r="I778" s="665" t="s">
        <v>3632</v>
      </c>
      <c r="J778" s="665" t="s">
        <v>3139</v>
      </c>
      <c r="K778" s="665" t="s">
        <v>3633</v>
      </c>
      <c r="L778" s="666">
        <v>154.36000000000001</v>
      </c>
      <c r="M778" s="666">
        <v>926.16000000000008</v>
      </c>
      <c r="N778" s="665">
        <v>6</v>
      </c>
      <c r="O778" s="748">
        <v>2</v>
      </c>
      <c r="P778" s="666">
        <v>617.44000000000005</v>
      </c>
      <c r="Q778" s="681">
        <v>0.66666666666666663</v>
      </c>
      <c r="R778" s="665">
        <v>4</v>
      </c>
      <c r="S778" s="681">
        <v>0.66666666666666663</v>
      </c>
      <c r="T778" s="748">
        <v>1</v>
      </c>
      <c r="U778" s="704">
        <v>0.5</v>
      </c>
    </row>
    <row r="779" spans="1:21" ht="14.4" customHeight="1" x14ac:dyDescent="0.3">
      <c r="A779" s="664">
        <v>5</v>
      </c>
      <c r="B779" s="665" t="s">
        <v>2566</v>
      </c>
      <c r="C779" s="665" t="s">
        <v>2927</v>
      </c>
      <c r="D779" s="746" t="s">
        <v>4079</v>
      </c>
      <c r="E779" s="747" t="s">
        <v>2947</v>
      </c>
      <c r="F779" s="665" t="s">
        <v>2921</v>
      </c>
      <c r="G779" s="665" t="s">
        <v>2958</v>
      </c>
      <c r="H779" s="665" t="s">
        <v>1433</v>
      </c>
      <c r="I779" s="665" t="s">
        <v>2424</v>
      </c>
      <c r="J779" s="665" t="s">
        <v>2425</v>
      </c>
      <c r="K779" s="665" t="s">
        <v>2880</v>
      </c>
      <c r="L779" s="666">
        <v>225.06</v>
      </c>
      <c r="M779" s="666">
        <v>225.06</v>
      </c>
      <c r="N779" s="665">
        <v>1</v>
      </c>
      <c r="O779" s="748">
        <v>1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5</v>
      </c>
      <c r="B780" s="665" t="s">
        <v>2566</v>
      </c>
      <c r="C780" s="665" t="s">
        <v>2927</v>
      </c>
      <c r="D780" s="746" t="s">
        <v>4079</v>
      </c>
      <c r="E780" s="747" t="s">
        <v>2947</v>
      </c>
      <c r="F780" s="665" t="s">
        <v>2921</v>
      </c>
      <c r="G780" s="665" t="s">
        <v>3294</v>
      </c>
      <c r="H780" s="665" t="s">
        <v>1433</v>
      </c>
      <c r="I780" s="665" t="s">
        <v>1731</v>
      </c>
      <c r="J780" s="665" t="s">
        <v>2774</v>
      </c>
      <c r="K780" s="665" t="s">
        <v>2775</v>
      </c>
      <c r="L780" s="666">
        <v>70.540000000000006</v>
      </c>
      <c r="M780" s="666">
        <v>70.540000000000006</v>
      </c>
      <c r="N780" s="665">
        <v>1</v>
      </c>
      <c r="O780" s="748">
        <v>1</v>
      </c>
      <c r="P780" s="666">
        <v>70.540000000000006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5</v>
      </c>
      <c r="B781" s="665" t="s">
        <v>2566</v>
      </c>
      <c r="C781" s="665" t="s">
        <v>2927</v>
      </c>
      <c r="D781" s="746" t="s">
        <v>4079</v>
      </c>
      <c r="E781" s="747" t="s">
        <v>2947</v>
      </c>
      <c r="F781" s="665" t="s">
        <v>2921</v>
      </c>
      <c r="G781" s="665" t="s">
        <v>3294</v>
      </c>
      <c r="H781" s="665" t="s">
        <v>1433</v>
      </c>
      <c r="I781" s="665" t="s">
        <v>3295</v>
      </c>
      <c r="J781" s="665" t="s">
        <v>2774</v>
      </c>
      <c r="K781" s="665" t="s">
        <v>3296</v>
      </c>
      <c r="L781" s="666">
        <v>141.09</v>
      </c>
      <c r="M781" s="666">
        <v>141.09</v>
      </c>
      <c r="N781" s="665">
        <v>1</v>
      </c>
      <c r="O781" s="748">
        <v>1</v>
      </c>
      <c r="P781" s="666">
        <v>141.09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5</v>
      </c>
      <c r="B782" s="665" t="s">
        <v>2566</v>
      </c>
      <c r="C782" s="665" t="s">
        <v>2927</v>
      </c>
      <c r="D782" s="746" t="s">
        <v>4079</v>
      </c>
      <c r="E782" s="747" t="s">
        <v>2947</v>
      </c>
      <c r="F782" s="665" t="s">
        <v>2921</v>
      </c>
      <c r="G782" s="665" t="s">
        <v>2969</v>
      </c>
      <c r="H782" s="665" t="s">
        <v>529</v>
      </c>
      <c r="I782" s="665" t="s">
        <v>1652</v>
      </c>
      <c r="J782" s="665" t="s">
        <v>2971</v>
      </c>
      <c r="K782" s="665" t="s">
        <v>2770</v>
      </c>
      <c r="L782" s="666">
        <v>170.52</v>
      </c>
      <c r="M782" s="666">
        <v>341.04</v>
      </c>
      <c r="N782" s="665">
        <v>2</v>
      </c>
      <c r="O782" s="748">
        <v>2</v>
      </c>
      <c r="P782" s="666">
        <v>341.04</v>
      </c>
      <c r="Q782" s="681">
        <v>1</v>
      </c>
      <c r="R782" s="665">
        <v>2</v>
      </c>
      <c r="S782" s="681">
        <v>1</v>
      </c>
      <c r="T782" s="748">
        <v>2</v>
      </c>
      <c r="U782" s="704">
        <v>1</v>
      </c>
    </row>
    <row r="783" spans="1:21" ht="14.4" customHeight="1" x14ac:dyDescent="0.3">
      <c r="A783" s="664">
        <v>5</v>
      </c>
      <c r="B783" s="665" t="s">
        <v>2566</v>
      </c>
      <c r="C783" s="665" t="s">
        <v>2927</v>
      </c>
      <c r="D783" s="746" t="s">
        <v>4079</v>
      </c>
      <c r="E783" s="747" t="s">
        <v>2947</v>
      </c>
      <c r="F783" s="665" t="s">
        <v>2921</v>
      </c>
      <c r="G783" s="665" t="s">
        <v>2969</v>
      </c>
      <c r="H783" s="665" t="s">
        <v>529</v>
      </c>
      <c r="I783" s="665" t="s">
        <v>3026</v>
      </c>
      <c r="J783" s="665" t="s">
        <v>2971</v>
      </c>
      <c r="K783" s="665" t="s">
        <v>3027</v>
      </c>
      <c r="L783" s="666">
        <v>0</v>
      </c>
      <c r="M783" s="666">
        <v>0</v>
      </c>
      <c r="N783" s="665">
        <v>2</v>
      </c>
      <c r="O783" s="748">
        <v>2</v>
      </c>
      <c r="P783" s="666">
        <v>0</v>
      </c>
      <c r="Q783" s="681"/>
      <c r="R783" s="665">
        <v>2</v>
      </c>
      <c r="S783" s="681">
        <v>1</v>
      </c>
      <c r="T783" s="748">
        <v>2</v>
      </c>
      <c r="U783" s="704">
        <v>1</v>
      </c>
    </row>
    <row r="784" spans="1:21" ht="14.4" customHeight="1" x14ac:dyDescent="0.3">
      <c r="A784" s="664">
        <v>5</v>
      </c>
      <c r="B784" s="665" t="s">
        <v>2566</v>
      </c>
      <c r="C784" s="665" t="s">
        <v>2927</v>
      </c>
      <c r="D784" s="746" t="s">
        <v>4079</v>
      </c>
      <c r="E784" s="747" t="s">
        <v>2947</v>
      </c>
      <c r="F784" s="665" t="s">
        <v>2921</v>
      </c>
      <c r="G784" s="665" t="s">
        <v>3090</v>
      </c>
      <c r="H784" s="665" t="s">
        <v>529</v>
      </c>
      <c r="I784" s="665" t="s">
        <v>1713</v>
      </c>
      <c r="J784" s="665" t="s">
        <v>1714</v>
      </c>
      <c r="K784" s="665" t="s">
        <v>2770</v>
      </c>
      <c r="L784" s="666">
        <v>78.33</v>
      </c>
      <c r="M784" s="666">
        <v>156.66</v>
      </c>
      <c r="N784" s="665">
        <v>2</v>
      </c>
      <c r="O784" s="748">
        <v>1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5</v>
      </c>
      <c r="B785" s="665" t="s">
        <v>2566</v>
      </c>
      <c r="C785" s="665" t="s">
        <v>2927</v>
      </c>
      <c r="D785" s="746" t="s">
        <v>4079</v>
      </c>
      <c r="E785" s="747" t="s">
        <v>2947</v>
      </c>
      <c r="F785" s="665" t="s">
        <v>2921</v>
      </c>
      <c r="G785" s="665" t="s">
        <v>3090</v>
      </c>
      <c r="H785" s="665" t="s">
        <v>529</v>
      </c>
      <c r="I785" s="665" t="s">
        <v>3091</v>
      </c>
      <c r="J785" s="665" t="s">
        <v>3092</v>
      </c>
      <c r="K785" s="665" t="s">
        <v>3093</v>
      </c>
      <c r="L785" s="666">
        <v>78.33</v>
      </c>
      <c r="M785" s="666">
        <v>469.98</v>
      </c>
      <c r="N785" s="665">
        <v>6</v>
      </c>
      <c r="O785" s="748">
        <v>2</v>
      </c>
      <c r="P785" s="666">
        <v>469.98</v>
      </c>
      <c r="Q785" s="681">
        <v>1</v>
      </c>
      <c r="R785" s="665">
        <v>6</v>
      </c>
      <c r="S785" s="681">
        <v>1</v>
      </c>
      <c r="T785" s="748">
        <v>2</v>
      </c>
      <c r="U785" s="704">
        <v>1</v>
      </c>
    </row>
    <row r="786" spans="1:21" ht="14.4" customHeight="1" x14ac:dyDescent="0.3">
      <c r="A786" s="664">
        <v>5</v>
      </c>
      <c r="B786" s="665" t="s">
        <v>2566</v>
      </c>
      <c r="C786" s="665" t="s">
        <v>2927</v>
      </c>
      <c r="D786" s="746" t="s">
        <v>4079</v>
      </c>
      <c r="E786" s="747" t="s">
        <v>2947</v>
      </c>
      <c r="F786" s="665" t="s">
        <v>2921</v>
      </c>
      <c r="G786" s="665" t="s">
        <v>3090</v>
      </c>
      <c r="H786" s="665" t="s">
        <v>529</v>
      </c>
      <c r="I786" s="665" t="s">
        <v>3258</v>
      </c>
      <c r="J786" s="665" t="s">
        <v>3259</v>
      </c>
      <c r="K786" s="665" t="s">
        <v>2972</v>
      </c>
      <c r="L786" s="666">
        <v>39.17</v>
      </c>
      <c r="M786" s="666">
        <v>39.17</v>
      </c>
      <c r="N786" s="665">
        <v>1</v>
      </c>
      <c r="O786" s="748">
        <v>1</v>
      </c>
      <c r="P786" s="666">
        <v>39.17</v>
      </c>
      <c r="Q786" s="681">
        <v>1</v>
      </c>
      <c r="R786" s="665">
        <v>1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5</v>
      </c>
      <c r="B787" s="665" t="s">
        <v>2566</v>
      </c>
      <c r="C787" s="665" t="s">
        <v>2927</v>
      </c>
      <c r="D787" s="746" t="s">
        <v>4079</v>
      </c>
      <c r="E787" s="747" t="s">
        <v>2947</v>
      </c>
      <c r="F787" s="665" t="s">
        <v>2921</v>
      </c>
      <c r="G787" s="665" t="s">
        <v>2973</v>
      </c>
      <c r="H787" s="665" t="s">
        <v>529</v>
      </c>
      <c r="I787" s="665" t="s">
        <v>695</v>
      </c>
      <c r="J787" s="665" t="s">
        <v>696</v>
      </c>
      <c r="K787" s="665" t="s">
        <v>2974</v>
      </c>
      <c r="L787" s="666">
        <v>91.11</v>
      </c>
      <c r="M787" s="666">
        <v>364.44</v>
      </c>
      <c r="N787" s="665">
        <v>4</v>
      </c>
      <c r="O787" s="748">
        <v>4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5</v>
      </c>
      <c r="B788" s="665" t="s">
        <v>2566</v>
      </c>
      <c r="C788" s="665" t="s">
        <v>2927</v>
      </c>
      <c r="D788" s="746" t="s">
        <v>4079</v>
      </c>
      <c r="E788" s="747" t="s">
        <v>2947</v>
      </c>
      <c r="F788" s="665" t="s">
        <v>2921</v>
      </c>
      <c r="G788" s="665" t="s">
        <v>2973</v>
      </c>
      <c r="H788" s="665" t="s">
        <v>529</v>
      </c>
      <c r="I788" s="665" t="s">
        <v>3642</v>
      </c>
      <c r="J788" s="665" t="s">
        <v>696</v>
      </c>
      <c r="K788" s="665" t="s">
        <v>2976</v>
      </c>
      <c r="L788" s="666">
        <v>182.22</v>
      </c>
      <c r="M788" s="666">
        <v>182.22</v>
      </c>
      <c r="N788" s="665">
        <v>1</v>
      </c>
      <c r="O788" s="748">
        <v>1</v>
      </c>
      <c r="P788" s="666">
        <v>182.22</v>
      </c>
      <c r="Q788" s="681">
        <v>1</v>
      </c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5</v>
      </c>
      <c r="B789" s="665" t="s">
        <v>2566</v>
      </c>
      <c r="C789" s="665" t="s">
        <v>2927</v>
      </c>
      <c r="D789" s="746" t="s">
        <v>4079</v>
      </c>
      <c r="E789" s="747" t="s">
        <v>2947</v>
      </c>
      <c r="F789" s="665" t="s">
        <v>2921</v>
      </c>
      <c r="G789" s="665" t="s">
        <v>2973</v>
      </c>
      <c r="H789" s="665" t="s">
        <v>529</v>
      </c>
      <c r="I789" s="665" t="s">
        <v>3051</v>
      </c>
      <c r="J789" s="665" t="s">
        <v>696</v>
      </c>
      <c r="K789" s="665" t="s">
        <v>2974</v>
      </c>
      <c r="L789" s="666">
        <v>91.11</v>
      </c>
      <c r="M789" s="666">
        <v>91.11</v>
      </c>
      <c r="N789" s="665">
        <v>1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5</v>
      </c>
      <c r="B790" s="665" t="s">
        <v>2566</v>
      </c>
      <c r="C790" s="665" t="s">
        <v>2927</v>
      </c>
      <c r="D790" s="746" t="s">
        <v>4079</v>
      </c>
      <c r="E790" s="747" t="s">
        <v>2947</v>
      </c>
      <c r="F790" s="665" t="s">
        <v>2921</v>
      </c>
      <c r="G790" s="665" t="s">
        <v>2973</v>
      </c>
      <c r="H790" s="665" t="s">
        <v>529</v>
      </c>
      <c r="I790" s="665" t="s">
        <v>3145</v>
      </c>
      <c r="J790" s="665" t="s">
        <v>696</v>
      </c>
      <c r="K790" s="665" t="s">
        <v>2976</v>
      </c>
      <c r="L790" s="666">
        <v>0</v>
      </c>
      <c r="M790" s="666">
        <v>0</v>
      </c>
      <c r="N790" s="665">
        <v>3</v>
      </c>
      <c r="O790" s="748">
        <v>1.5</v>
      </c>
      <c r="P790" s="666">
        <v>0</v>
      </c>
      <c r="Q790" s="681"/>
      <c r="R790" s="665">
        <v>3</v>
      </c>
      <c r="S790" s="681">
        <v>1</v>
      </c>
      <c r="T790" s="748">
        <v>1.5</v>
      </c>
      <c r="U790" s="704">
        <v>1</v>
      </c>
    </row>
    <row r="791" spans="1:21" ht="14.4" customHeight="1" x14ac:dyDescent="0.3">
      <c r="A791" s="664">
        <v>5</v>
      </c>
      <c r="B791" s="665" t="s">
        <v>2566</v>
      </c>
      <c r="C791" s="665" t="s">
        <v>2927</v>
      </c>
      <c r="D791" s="746" t="s">
        <v>4079</v>
      </c>
      <c r="E791" s="747" t="s">
        <v>2947</v>
      </c>
      <c r="F791" s="665" t="s">
        <v>2921</v>
      </c>
      <c r="G791" s="665" t="s">
        <v>2973</v>
      </c>
      <c r="H791" s="665" t="s">
        <v>529</v>
      </c>
      <c r="I791" s="665" t="s">
        <v>3145</v>
      </c>
      <c r="J791" s="665" t="s">
        <v>696</v>
      </c>
      <c r="K791" s="665" t="s">
        <v>2976</v>
      </c>
      <c r="L791" s="666">
        <v>182.22</v>
      </c>
      <c r="M791" s="666">
        <v>546.66</v>
      </c>
      <c r="N791" s="665">
        <v>3</v>
      </c>
      <c r="O791" s="748">
        <v>3</v>
      </c>
      <c r="P791" s="666">
        <v>364.44</v>
      </c>
      <c r="Q791" s="681">
        <v>0.66666666666666674</v>
      </c>
      <c r="R791" s="665">
        <v>2</v>
      </c>
      <c r="S791" s="681">
        <v>0.66666666666666663</v>
      </c>
      <c r="T791" s="748">
        <v>2</v>
      </c>
      <c r="U791" s="704">
        <v>0.66666666666666663</v>
      </c>
    </row>
    <row r="792" spans="1:21" ht="14.4" customHeight="1" x14ac:dyDescent="0.3">
      <c r="A792" s="664">
        <v>5</v>
      </c>
      <c r="B792" s="665" t="s">
        <v>2566</v>
      </c>
      <c r="C792" s="665" t="s">
        <v>2927</v>
      </c>
      <c r="D792" s="746" t="s">
        <v>4079</v>
      </c>
      <c r="E792" s="747" t="s">
        <v>2947</v>
      </c>
      <c r="F792" s="665" t="s">
        <v>2921</v>
      </c>
      <c r="G792" s="665" t="s">
        <v>3146</v>
      </c>
      <c r="H792" s="665" t="s">
        <v>529</v>
      </c>
      <c r="I792" s="665" t="s">
        <v>3423</v>
      </c>
      <c r="J792" s="665" t="s">
        <v>3424</v>
      </c>
      <c r="K792" s="665" t="s">
        <v>3425</v>
      </c>
      <c r="L792" s="666">
        <v>0</v>
      </c>
      <c r="M792" s="666">
        <v>0</v>
      </c>
      <c r="N792" s="665">
        <v>2</v>
      </c>
      <c r="O792" s="748">
        <v>0.5</v>
      </c>
      <c r="P792" s="666">
        <v>0</v>
      </c>
      <c r="Q792" s="681"/>
      <c r="R792" s="665">
        <v>2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5</v>
      </c>
      <c r="B793" s="665" t="s">
        <v>2566</v>
      </c>
      <c r="C793" s="665" t="s">
        <v>2927</v>
      </c>
      <c r="D793" s="746" t="s">
        <v>4079</v>
      </c>
      <c r="E793" s="747" t="s">
        <v>2947</v>
      </c>
      <c r="F793" s="665" t="s">
        <v>2921</v>
      </c>
      <c r="G793" s="665" t="s">
        <v>3146</v>
      </c>
      <c r="H793" s="665" t="s">
        <v>529</v>
      </c>
      <c r="I793" s="665" t="s">
        <v>3794</v>
      </c>
      <c r="J793" s="665" t="s">
        <v>3795</v>
      </c>
      <c r="K793" s="665" t="s">
        <v>3796</v>
      </c>
      <c r="L793" s="666">
        <v>0</v>
      </c>
      <c r="M793" s="666">
        <v>0</v>
      </c>
      <c r="N793" s="665">
        <v>1</v>
      </c>
      <c r="O793" s="748">
        <v>1</v>
      </c>
      <c r="P793" s="666">
        <v>0</v>
      </c>
      <c r="Q793" s="681"/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5</v>
      </c>
      <c r="B794" s="665" t="s">
        <v>2566</v>
      </c>
      <c r="C794" s="665" t="s">
        <v>2927</v>
      </c>
      <c r="D794" s="746" t="s">
        <v>4079</v>
      </c>
      <c r="E794" s="747" t="s">
        <v>2947</v>
      </c>
      <c r="F794" s="665" t="s">
        <v>2921</v>
      </c>
      <c r="G794" s="665" t="s">
        <v>3150</v>
      </c>
      <c r="H794" s="665" t="s">
        <v>529</v>
      </c>
      <c r="I794" s="665" t="s">
        <v>1644</v>
      </c>
      <c r="J794" s="665" t="s">
        <v>1645</v>
      </c>
      <c r="K794" s="665" t="s">
        <v>3378</v>
      </c>
      <c r="L794" s="666">
        <v>48.09</v>
      </c>
      <c r="M794" s="666">
        <v>288.54000000000002</v>
      </c>
      <c r="N794" s="665">
        <v>6</v>
      </c>
      <c r="O794" s="748">
        <v>3</v>
      </c>
      <c r="P794" s="666">
        <v>96.18</v>
      </c>
      <c r="Q794" s="681">
        <v>0.33333333333333331</v>
      </c>
      <c r="R794" s="665">
        <v>2</v>
      </c>
      <c r="S794" s="681">
        <v>0.33333333333333331</v>
      </c>
      <c r="T794" s="748">
        <v>2</v>
      </c>
      <c r="U794" s="704">
        <v>0.66666666666666663</v>
      </c>
    </row>
    <row r="795" spans="1:21" ht="14.4" customHeight="1" x14ac:dyDescent="0.3">
      <c r="A795" s="664">
        <v>5</v>
      </c>
      <c r="B795" s="665" t="s">
        <v>2566</v>
      </c>
      <c r="C795" s="665" t="s">
        <v>2927</v>
      </c>
      <c r="D795" s="746" t="s">
        <v>4079</v>
      </c>
      <c r="E795" s="747" t="s">
        <v>2947</v>
      </c>
      <c r="F795" s="665" t="s">
        <v>2921</v>
      </c>
      <c r="G795" s="665" t="s">
        <v>3150</v>
      </c>
      <c r="H795" s="665" t="s">
        <v>529</v>
      </c>
      <c r="I795" s="665" t="s">
        <v>1674</v>
      </c>
      <c r="J795" s="665" t="s">
        <v>1645</v>
      </c>
      <c r="K795" s="665" t="s">
        <v>3151</v>
      </c>
      <c r="L795" s="666">
        <v>55.58</v>
      </c>
      <c r="M795" s="666">
        <v>222.32</v>
      </c>
      <c r="N795" s="665">
        <v>4</v>
      </c>
      <c r="O795" s="748">
        <v>3.5</v>
      </c>
      <c r="P795" s="666">
        <v>166.74</v>
      </c>
      <c r="Q795" s="681">
        <v>0.75000000000000011</v>
      </c>
      <c r="R795" s="665">
        <v>3</v>
      </c>
      <c r="S795" s="681">
        <v>0.75</v>
      </c>
      <c r="T795" s="748">
        <v>3</v>
      </c>
      <c r="U795" s="704">
        <v>0.8571428571428571</v>
      </c>
    </row>
    <row r="796" spans="1:21" ht="14.4" customHeight="1" x14ac:dyDescent="0.3">
      <c r="A796" s="664">
        <v>5</v>
      </c>
      <c r="B796" s="665" t="s">
        <v>2566</v>
      </c>
      <c r="C796" s="665" t="s">
        <v>2927</v>
      </c>
      <c r="D796" s="746" t="s">
        <v>4079</v>
      </c>
      <c r="E796" s="747" t="s">
        <v>2947</v>
      </c>
      <c r="F796" s="665" t="s">
        <v>2921</v>
      </c>
      <c r="G796" s="665" t="s">
        <v>3194</v>
      </c>
      <c r="H796" s="665" t="s">
        <v>529</v>
      </c>
      <c r="I796" s="665" t="s">
        <v>3797</v>
      </c>
      <c r="J796" s="665" t="s">
        <v>819</v>
      </c>
      <c r="K796" s="665" t="s">
        <v>3798</v>
      </c>
      <c r="L796" s="666">
        <v>0</v>
      </c>
      <c r="M796" s="666">
        <v>0</v>
      </c>
      <c r="N796" s="665">
        <v>3</v>
      </c>
      <c r="O796" s="748">
        <v>2.5</v>
      </c>
      <c r="P796" s="666">
        <v>0</v>
      </c>
      <c r="Q796" s="681"/>
      <c r="R796" s="665">
        <v>1</v>
      </c>
      <c r="S796" s="681">
        <v>0.33333333333333331</v>
      </c>
      <c r="T796" s="748">
        <v>0.5</v>
      </c>
      <c r="U796" s="704">
        <v>0.2</v>
      </c>
    </row>
    <row r="797" spans="1:21" ht="14.4" customHeight="1" x14ac:dyDescent="0.3">
      <c r="A797" s="664">
        <v>5</v>
      </c>
      <c r="B797" s="665" t="s">
        <v>2566</v>
      </c>
      <c r="C797" s="665" t="s">
        <v>2927</v>
      </c>
      <c r="D797" s="746" t="s">
        <v>4079</v>
      </c>
      <c r="E797" s="747" t="s">
        <v>2947</v>
      </c>
      <c r="F797" s="665" t="s">
        <v>2921</v>
      </c>
      <c r="G797" s="665" t="s">
        <v>3194</v>
      </c>
      <c r="H797" s="665" t="s">
        <v>529</v>
      </c>
      <c r="I797" s="665" t="s">
        <v>818</v>
      </c>
      <c r="J797" s="665" t="s">
        <v>819</v>
      </c>
      <c r="K797" s="665" t="s">
        <v>3195</v>
      </c>
      <c r="L797" s="666">
        <v>0</v>
      </c>
      <c r="M797" s="666">
        <v>0</v>
      </c>
      <c r="N797" s="665">
        <v>4</v>
      </c>
      <c r="O797" s="748">
        <v>4</v>
      </c>
      <c r="P797" s="666">
        <v>0</v>
      </c>
      <c r="Q797" s="681"/>
      <c r="R797" s="665">
        <v>3</v>
      </c>
      <c r="S797" s="681">
        <v>0.75</v>
      </c>
      <c r="T797" s="748">
        <v>3</v>
      </c>
      <c r="U797" s="704">
        <v>0.75</v>
      </c>
    </row>
    <row r="798" spans="1:21" ht="14.4" customHeight="1" x14ac:dyDescent="0.3">
      <c r="A798" s="664">
        <v>5</v>
      </c>
      <c r="B798" s="665" t="s">
        <v>2566</v>
      </c>
      <c r="C798" s="665" t="s">
        <v>2927</v>
      </c>
      <c r="D798" s="746" t="s">
        <v>4079</v>
      </c>
      <c r="E798" s="747" t="s">
        <v>2947</v>
      </c>
      <c r="F798" s="665" t="s">
        <v>2921</v>
      </c>
      <c r="G798" s="665" t="s">
        <v>3194</v>
      </c>
      <c r="H798" s="665" t="s">
        <v>529</v>
      </c>
      <c r="I798" s="665" t="s">
        <v>3799</v>
      </c>
      <c r="J798" s="665" t="s">
        <v>819</v>
      </c>
      <c r="K798" s="665" t="s">
        <v>3800</v>
      </c>
      <c r="L798" s="666">
        <v>0</v>
      </c>
      <c r="M798" s="666">
        <v>0</v>
      </c>
      <c r="N798" s="665">
        <v>3</v>
      </c>
      <c r="O798" s="748">
        <v>3</v>
      </c>
      <c r="P798" s="666">
        <v>0</v>
      </c>
      <c r="Q798" s="681"/>
      <c r="R798" s="665">
        <v>3</v>
      </c>
      <c r="S798" s="681">
        <v>1</v>
      </c>
      <c r="T798" s="748">
        <v>3</v>
      </c>
      <c r="U798" s="704">
        <v>1</v>
      </c>
    </row>
    <row r="799" spans="1:21" ht="14.4" customHeight="1" x14ac:dyDescent="0.3">
      <c r="A799" s="664">
        <v>5</v>
      </c>
      <c r="B799" s="665" t="s">
        <v>2566</v>
      </c>
      <c r="C799" s="665" t="s">
        <v>2927</v>
      </c>
      <c r="D799" s="746" t="s">
        <v>4079</v>
      </c>
      <c r="E799" s="747" t="s">
        <v>2947</v>
      </c>
      <c r="F799" s="665" t="s">
        <v>2921</v>
      </c>
      <c r="G799" s="665" t="s">
        <v>2979</v>
      </c>
      <c r="H799" s="665" t="s">
        <v>529</v>
      </c>
      <c r="I799" s="665" t="s">
        <v>3196</v>
      </c>
      <c r="J799" s="665" t="s">
        <v>2981</v>
      </c>
      <c r="K799" s="665" t="s">
        <v>3197</v>
      </c>
      <c r="L799" s="666">
        <v>132.97999999999999</v>
      </c>
      <c r="M799" s="666">
        <v>930.8599999999999</v>
      </c>
      <c r="N799" s="665">
        <v>7</v>
      </c>
      <c r="O799" s="748">
        <v>4</v>
      </c>
      <c r="P799" s="666">
        <v>930.8599999999999</v>
      </c>
      <c r="Q799" s="681">
        <v>1</v>
      </c>
      <c r="R799" s="665">
        <v>7</v>
      </c>
      <c r="S799" s="681">
        <v>1</v>
      </c>
      <c r="T799" s="748">
        <v>4</v>
      </c>
      <c r="U799" s="704">
        <v>1</v>
      </c>
    </row>
    <row r="800" spans="1:21" ht="14.4" customHeight="1" x14ac:dyDescent="0.3">
      <c r="A800" s="664">
        <v>5</v>
      </c>
      <c r="B800" s="665" t="s">
        <v>2566</v>
      </c>
      <c r="C800" s="665" t="s">
        <v>2927</v>
      </c>
      <c r="D800" s="746" t="s">
        <v>4079</v>
      </c>
      <c r="E800" s="747" t="s">
        <v>2947</v>
      </c>
      <c r="F800" s="665" t="s">
        <v>2921</v>
      </c>
      <c r="G800" s="665" t="s">
        <v>2983</v>
      </c>
      <c r="H800" s="665" t="s">
        <v>1433</v>
      </c>
      <c r="I800" s="665" t="s">
        <v>1588</v>
      </c>
      <c r="J800" s="665" t="s">
        <v>2692</v>
      </c>
      <c r="K800" s="665" t="s">
        <v>2693</v>
      </c>
      <c r="L800" s="666">
        <v>93.43</v>
      </c>
      <c r="M800" s="666">
        <v>1494.8800000000003</v>
      </c>
      <c r="N800" s="665">
        <v>16</v>
      </c>
      <c r="O800" s="748">
        <v>7.5</v>
      </c>
      <c r="P800" s="666">
        <v>1121.1600000000003</v>
      </c>
      <c r="Q800" s="681">
        <v>0.75</v>
      </c>
      <c r="R800" s="665">
        <v>12</v>
      </c>
      <c r="S800" s="681">
        <v>0.75</v>
      </c>
      <c r="T800" s="748">
        <v>6</v>
      </c>
      <c r="U800" s="704">
        <v>0.8</v>
      </c>
    </row>
    <row r="801" spans="1:21" ht="14.4" customHeight="1" x14ac:dyDescent="0.3">
      <c r="A801" s="664">
        <v>5</v>
      </c>
      <c r="B801" s="665" t="s">
        <v>2566</v>
      </c>
      <c r="C801" s="665" t="s">
        <v>2927</v>
      </c>
      <c r="D801" s="746" t="s">
        <v>4079</v>
      </c>
      <c r="E801" s="747" t="s">
        <v>2947</v>
      </c>
      <c r="F801" s="665" t="s">
        <v>2921</v>
      </c>
      <c r="G801" s="665" t="s">
        <v>2983</v>
      </c>
      <c r="H801" s="665" t="s">
        <v>1433</v>
      </c>
      <c r="I801" s="665" t="s">
        <v>1594</v>
      </c>
      <c r="J801" s="665" t="s">
        <v>2692</v>
      </c>
      <c r="K801" s="665" t="s">
        <v>2694</v>
      </c>
      <c r="L801" s="666">
        <v>186.87</v>
      </c>
      <c r="M801" s="666">
        <v>1868.6999999999998</v>
      </c>
      <c r="N801" s="665">
        <v>10</v>
      </c>
      <c r="O801" s="748">
        <v>5.5</v>
      </c>
      <c r="P801" s="666">
        <v>1681.83</v>
      </c>
      <c r="Q801" s="681">
        <v>0.9</v>
      </c>
      <c r="R801" s="665">
        <v>9</v>
      </c>
      <c r="S801" s="681">
        <v>0.9</v>
      </c>
      <c r="T801" s="748">
        <v>5</v>
      </c>
      <c r="U801" s="704">
        <v>0.90909090909090906</v>
      </c>
    </row>
    <row r="802" spans="1:21" ht="14.4" customHeight="1" x14ac:dyDescent="0.3">
      <c r="A802" s="664">
        <v>5</v>
      </c>
      <c r="B802" s="665" t="s">
        <v>2566</v>
      </c>
      <c r="C802" s="665" t="s">
        <v>2927</v>
      </c>
      <c r="D802" s="746" t="s">
        <v>4079</v>
      </c>
      <c r="E802" s="747" t="s">
        <v>2947</v>
      </c>
      <c r="F802" s="665" t="s">
        <v>2921</v>
      </c>
      <c r="G802" s="665" t="s">
        <v>2984</v>
      </c>
      <c r="H802" s="665" t="s">
        <v>529</v>
      </c>
      <c r="I802" s="665" t="s">
        <v>3034</v>
      </c>
      <c r="J802" s="665" t="s">
        <v>2990</v>
      </c>
      <c r="K802" s="665" t="s">
        <v>2794</v>
      </c>
      <c r="L802" s="666">
        <v>0</v>
      </c>
      <c r="M802" s="666">
        <v>0</v>
      </c>
      <c r="N802" s="665">
        <v>3</v>
      </c>
      <c r="O802" s="748">
        <v>1.5</v>
      </c>
      <c r="P802" s="666">
        <v>0</v>
      </c>
      <c r="Q802" s="681"/>
      <c r="R802" s="665">
        <v>3</v>
      </c>
      <c r="S802" s="681">
        <v>1</v>
      </c>
      <c r="T802" s="748">
        <v>1.5</v>
      </c>
      <c r="U802" s="704">
        <v>1</v>
      </c>
    </row>
    <row r="803" spans="1:21" ht="14.4" customHeight="1" x14ac:dyDescent="0.3">
      <c r="A803" s="664">
        <v>5</v>
      </c>
      <c r="B803" s="665" t="s">
        <v>2566</v>
      </c>
      <c r="C803" s="665" t="s">
        <v>2927</v>
      </c>
      <c r="D803" s="746" t="s">
        <v>4079</v>
      </c>
      <c r="E803" s="747" t="s">
        <v>2947</v>
      </c>
      <c r="F803" s="665" t="s">
        <v>2921</v>
      </c>
      <c r="G803" s="665" t="s">
        <v>2984</v>
      </c>
      <c r="H803" s="665" t="s">
        <v>529</v>
      </c>
      <c r="I803" s="665" t="s">
        <v>2985</v>
      </c>
      <c r="J803" s="665" t="s">
        <v>976</v>
      </c>
      <c r="K803" s="665" t="s">
        <v>2986</v>
      </c>
      <c r="L803" s="666">
        <v>26.37</v>
      </c>
      <c r="M803" s="666">
        <v>131.85</v>
      </c>
      <c r="N803" s="665">
        <v>5</v>
      </c>
      <c r="O803" s="748">
        <v>2.5</v>
      </c>
      <c r="P803" s="666">
        <v>79.11</v>
      </c>
      <c r="Q803" s="681">
        <v>0.6</v>
      </c>
      <c r="R803" s="665">
        <v>3</v>
      </c>
      <c r="S803" s="681">
        <v>0.6</v>
      </c>
      <c r="T803" s="748">
        <v>1.5</v>
      </c>
      <c r="U803" s="704">
        <v>0.6</v>
      </c>
    </row>
    <row r="804" spans="1:21" ht="14.4" customHeight="1" x14ac:dyDescent="0.3">
      <c r="A804" s="664">
        <v>5</v>
      </c>
      <c r="B804" s="665" t="s">
        <v>2566</v>
      </c>
      <c r="C804" s="665" t="s">
        <v>2927</v>
      </c>
      <c r="D804" s="746" t="s">
        <v>4079</v>
      </c>
      <c r="E804" s="747" t="s">
        <v>2947</v>
      </c>
      <c r="F804" s="665" t="s">
        <v>2921</v>
      </c>
      <c r="G804" s="665" t="s">
        <v>2984</v>
      </c>
      <c r="H804" s="665" t="s">
        <v>529</v>
      </c>
      <c r="I804" s="665" t="s">
        <v>2985</v>
      </c>
      <c r="J804" s="665" t="s">
        <v>976</v>
      </c>
      <c r="K804" s="665" t="s">
        <v>2986</v>
      </c>
      <c r="L804" s="666">
        <v>29.31</v>
      </c>
      <c r="M804" s="666">
        <v>175.85999999999999</v>
      </c>
      <c r="N804" s="665">
        <v>6</v>
      </c>
      <c r="O804" s="748">
        <v>4</v>
      </c>
      <c r="P804" s="666">
        <v>58.62</v>
      </c>
      <c r="Q804" s="681">
        <v>0.33333333333333337</v>
      </c>
      <c r="R804" s="665">
        <v>2</v>
      </c>
      <c r="S804" s="681">
        <v>0.33333333333333331</v>
      </c>
      <c r="T804" s="748">
        <v>1.5</v>
      </c>
      <c r="U804" s="704">
        <v>0.375</v>
      </c>
    </row>
    <row r="805" spans="1:21" ht="14.4" customHeight="1" x14ac:dyDescent="0.3">
      <c r="A805" s="664">
        <v>5</v>
      </c>
      <c r="B805" s="665" t="s">
        <v>2566</v>
      </c>
      <c r="C805" s="665" t="s">
        <v>2927</v>
      </c>
      <c r="D805" s="746" t="s">
        <v>4079</v>
      </c>
      <c r="E805" s="747" t="s">
        <v>2947</v>
      </c>
      <c r="F805" s="665" t="s">
        <v>2921</v>
      </c>
      <c r="G805" s="665" t="s">
        <v>2984</v>
      </c>
      <c r="H805" s="665" t="s">
        <v>529</v>
      </c>
      <c r="I805" s="665" t="s">
        <v>975</v>
      </c>
      <c r="J805" s="665" t="s">
        <v>976</v>
      </c>
      <c r="K805" s="665" t="s">
        <v>2987</v>
      </c>
      <c r="L805" s="666">
        <v>58.63</v>
      </c>
      <c r="M805" s="666">
        <v>117.26</v>
      </c>
      <c r="N805" s="665">
        <v>2</v>
      </c>
      <c r="O805" s="748">
        <v>1.5</v>
      </c>
      <c r="P805" s="666">
        <v>117.26</v>
      </c>
      <c r="Q805" s="681">
        <v>1</v>
      </c>
      <c r="R805" s="665">
        <v>2</v>
      </c>
      <c r="S805" s="681">
        <v>1</v>
      </c>
      <c r="T805" s="748">
        <v>1.5</v>
      </c>
      <c r="U805" s="704">
        <v>1</v>
      </c>
    </row>
    <row r="806" spans="1:21" ht="14.4" customHeight="1" x14ac:dyDescent="0.3">
      <c r="A806" s="664">
        <v>5</v>
      </c>
      <c r="B806" s="665" t="s">
        <v>2566</v>
      </c>
      <c r="C806" s="665" t="s">
        <v>2927</v>
      </c>
      <c r="D806" s="746" t="s">
        <v>4079</v>
      </c>
      <c r="E806" s="747" t="s">
        <v>2947</v>
      </c>
      <c r="F806" s="665" t="s">
        <v>2921</v>
      </c>
      <c r="G806" s="665" t="s">
        <v>2984</v>
      </c>
      <c r="H806" s="665" t="s">
        <v>529</v>
      </c>
      <c r="I806" s="665" t="s">
        <v>2995</v>
      </c>
      <c r="J806" s="665" t="s">
        <v>2993</v>
      </c>
      <c r="K806" s="665" t="s">
        <v>2996</v>
      </c>
      <c r="L806" s="666">
        <v>52.75</v>
      </c>
      <c r="M806" s="666">
        <v>52.75</v>
      </c>
      <c r="N806" s="665">
        <v>1</v>
      </c>
      <c r="O806" s="748">
        <v>1</v>
      </c>
      <c r="P806" s="666">
        <v>52.75</v>
      </c>
      <c r="Q806" s="681">
        <v>1</v>
      </c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5</v>
      </c>
      <c r="B807" s="665" t="s">
        <v>2566</v>
      </c>
      <c r="C807" s="665" t="s">
        <v>2927</v>
      </c>
      <c r="D807" s="746" t="s">
        <v>4079</v>
      </c>
      <c r="E807" s="747" t="s">
        <v>2947</v>
      </c>
      <c r="F807" s="665" t="s">
        <v>2921</v>
      </c>
      <c r="G807" s="665" t="s">
        <v>2984</v>
      </c>
      <c r="H807" s="665" t="s">
        <v>529</v>
      </c>
      <c r="I807" s="665" t="s">
        <v>2995</v>
      </c>
      <c r="J807" s="665" t="s">
        <v>2993</v>
      </c>
      <c r="K807" s="665" t="s">
        <v>2996</v>
      </c>
      <c r="L807" s="666">
        <v>58.62</v>
      </c>
      <c r="M807" s="666">
        <v>117.24</v>
      </c>
      <c r="N807" s="665">
        <v>2</v>
      </c>
      <c r="O807" s="748">
        <v>1.5</v>
      </c>
      <c r="P807" s="666">
        <v>117.24</v>
      </c>
      <c r="Q807" s="681">
        <v>1</v>
      </c>
      <c r="R807" s="665">
        <v>2</v>
      </c>
      <c r="S807" s="681">
        <v>1</v>
      </c>
      <c r="T807" s="748">
        <v>1.5</v>
      </c>
      <c r="U807" s="704">
        <v>1</v>
      </c>
    </row>
    <row r="808" spans="1:21" ht="14.4" customHeight="1" x14ac:dyDescent="0.3">
      <c r="A808" s="664">
        <v>5</v>
      </c>
      <c r="B808" s="665" t="s">
        <v>2566</v>
      </c>
      <c r="C808" s="665" t="s">
        <v>2927</v>
      </c>
      <c r="D808" s="746" t="s">
        <v>4079</v>
      </c>
      <c r="E808" s="747" t="s">
        <v>2947</v>
      </c>
      <c r="F808" s="665" t="s">
        <v>2921</v>
      </c>
      <c r="G808" s="665" t="s">
        <v>2984</v>
      </c>
      <c r="H808" s="665" t="s">
        <v>529</v>
      </c>
      <c r="I808" s="665" t="s">
        <v>2997</v>
      </c>
      <c r="J808" s="665" t="s">
        <v>2993</v>
      </c>
      <c r="K808" s="665" t="s">
        <v>2998</v>
      </c>
      <c r="L808" s="666">
        <v>0</v>
      </c>
      <c r="M808" s="666">
        <v>0</v>
      </c>
      <c r="N808" s="665">
        <v>3</v>
      </c>
      <c r="O808" s="748">
        <v>1</v>
      </c>
      <c r="P808" s="666">
        <v>0</v>
      </c>
      <c r="Q808" s="681"/>
      <c r="R808" s="665">
        <v>3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5</v>
      </c>
      <c r="B809" s="665" t="s">
        <v>2566</v>
      </c>
      <c r="C809" s="665" t="s">
        <v>2927</v>
      </c>
      <c r="D809" s="746" t="s">
        <v>4079</v>
      </c>
      <c r="E809" s="747" t="s">
        <v>2947</v>
      </c>
      <c r="F809" s="665" t="s">
        <v>2921</v>
      </c>
      <c r="G809" s="665" t="s">
        <v>2984</v>
      </c>
      <c r="H809" s="665" t="s">
        <v>529</v>
      </c>
      <c r="I809" s="665" t="s">
        <v>3244</v>
      </c>
      <c r="J809" s="665" t="s">
        <v>2993</v>
      </c>
      <c r="K809" s="665" t="s">
        <v>3245</v>
      </c>
      <c r="L809" s="666">
        <v>0</v>
      </c>
      <c r="M809" s="666">
        <v>0</v>
      </c>
      <c r="N809" s="665">
        <v>3</v>
      </c>
      <c r="O809" s="748">
        <v>0.5</v>
      </c>
      <c r="P809" s="666">
        <v>0</v>
      </c>
      <c r="Q809" s="681"/>
      <c r="R809" s="665">
        <v>3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5</v>
      </c>
      <c r="B810" s="665" t="s">
        <v>2566</v>
      </c>
      <c r="C810" s="665" t="s">
        <v>2927</v>
      </c>
      <c r="D810" s="746" t="s">
        <v>4079</v>
      </c>
      <c r="E810" s="747" t="s">
        <v>2947</v>
      </c>
      <c r="F810" s="665" t="s">
        <v>2921</v>
      </c>
      <c r="G810" s="665" t="s">
        <v>2984</v>
      </c>
      <c r="H810" s="665" t="s">
        <v>529</v>
      </c>
      <c r="I810" s="665" t="s">
        <v>3226</v>
      </c>
      <c r="J810" s="665" t="s">
        <v>2993</v>
      </c>
      <c r="K810" s="665" t="s">
        <v>3227</v>
      </c>
      <c r="L810" s="666">
        <v>0</v>
      </c>
      <c r="M810" s="666">
        <v>0</v>
      </c>
      <c r="N810" s="665">
        <v>1</v>
      </c>
      <c r="O810" s="748">
        <v>1</v>
      </c>
      <c r="P810" s="666">
        <v>0</v>
      </c>
      <c r="Q810" s="681"/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5</v>
      </c>
      <c r="B811" s="665" t="s">
        <v>2566</v>
      </c>
      <c r="C811" s="665" t="s">
        <v>2927</v>
      </c>
      <c r="D811" s="746" t="s">
        <v>4079</v>
      </c>
      <c r="E811" s="747" t="s">
        <v>2947</v>
      </c>
      <c r="F811" s="665" t="s">
        <v>2921</v>
      </c>
      <c r="G811" s="665" t="s">
        <v>2984</v>
      </c>
      <c r="H811" s="665" t="s">
        <v>529</v>
      </c>
      <c r="I811" s="665" t="s">
        <v>3801</v>
      </c>
      <c r="J811" s="665" t="s">
        <v>3665</v>
      </c>
      <c r="K811" s="665" t="s">
        <v>3802</v>
      </c>
      <c r="L811" s="666">
        <v>0</v>
      </c>
      <c r="M811" s="666">
        <v>0</v>
      </c>
      <c r="N811" s="665">
        <v>1</v>
      </c>
      <c r="O811" s="748">
        <v>1</v>
      </c>
      <c r="P811" s="666">
        <v>0</v>
      </c>
      <c r="Q811" s="681"/>
      <c r="R811" s="665">
        <v>1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5</v>
      </c>
      <c r="B812" s="665" t="s">
        <v>2566</v>
      </c>
      <c r="C812" s="665" t="s">
        <v>2927</v>
      </c>
      <c r="D812" s="746" t="s">
        <v>4079</v>
      </c>
      <c r="E812" s="747" t="s">
        <v>2947</v>
      </c>
      <c r="F812" s="665" t="s">
        <v>2921</v>
      </c>
      <c r="G812" s="665" t="s">
        <v>3003</v>
      </c>
      <c r="H812" s="665" t="s">
        <v>1433</v>
      </c>
      <c r="I812" s="665" t="s">
        <v>3044</v>
      </c>
      <c r="J812" s="665" t="s">
        <v>1460</v>
      </c>
      <c r="K812" s="665" t="s">
        <v>2688</v>
      </c>
      <c r="L812" s="666">
        <v>490.89</v>
      </c>
      <c r="M812" s="666">
        <v>490.89</v>
      </c>
      <c r="N812" s="665">
        <v>1</v>
      </c>
      <c r="O812" s="748">
        <v>1</v>
      </c>
      <c r="P812" s="666">
        <v>490.89</v>
      </c>
      <c r="Q812" s="681">
        <v>1</v>
      </c>
      <c r="R812" s="665">
        <v>1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5</v>
      </c>
      <c r="B813" s="665" t="s">
        <v>2566</v>
      </c>
      <c r="C813" s="665" t="s">
        <v>2927</v>
      </c>
      <c r="D813" s="746" t="s">
        <v>4079</v>
      </c>
      <c r="E813" s="747" t="s">
        <v>2947</v>
      </c>
      <c r="F813" s="665" t="s">
        <v>2921</v>
      </c>
      <c r="G813" s="665" t="s">
        <v>3003</v>
      </c>
      <c r="H813" s="665" t="s">
        <v>1433</v>
      </c>
      <c r="I813" s="665" t="s">
        <v>3045</v>
      </c>
      <c r="J813" s="665" t="s">
        <v>1485</v>
      </c>
      <c r="K813" s="665" t="s">
        <v>3046</v>
      </c>
      <c r="L813" s="666">
        <v>1385.62</v>
      </c>
      <c r="M813" s="666">
        <v>5542.48</v>
      </c>
      <c r="N813" s="665">
        <v>4</v>
      </c>
      <c r="O813" s="748">
        <v>1</v>
      </c>
      <c r="P813" s="666">
        <v>5542.48</v>
      </c>
      <c r="Q813" s="681">
        <v>1</v>
      </c>
      <c r="R813" s="665">
        <v>4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5</v>
      </c>
      <c r="B814" s="665" t="s">
        <v>2566</v>
      </c>
      <c r="C814" s="665" t="s">
        <v>2927</v>
      </c>
      <c r="D814" s="746" t="s">
        <v>4079</v>
      </c>
      <c r="E814" s="747" t="s">
        <v>2947</v>
      </c>
      <c r="F814" s="665" t="s">
        <v>2921</v>
      </c>
      <c r="G814" s="665" t="s">
        <v>3011</v>
      </c>
      <c r="H814" s="665" t="s">
        <v>529</v>
      </c>
      <c r="I814" s="665" t="s">
        <v>822</v>
      </c>
      <c r="J814" s="665" t="s">
        <v>823</v>
      </c>
      <c r="K814" s="665" t="s">
        <v>3013</v>
      </c>
      <c r="L814" s="666">
        <v>155.24</v>
      </c>
      <c r="M814" s="666">
        <v>2639.08</v>
      </c>
      <c r="N814" s="665">
        <v>17</v>
      </c>
      <c r="O814" s="748">
        <v>5</v>
      </c>
      <c r="P814" s="666">
        <v>2173.36</v>
      </c>
      <c r="Q814" s="681">
        <v>0.82352941176470595</v>
      </c>
      <c r="R814" s="665">
        <v>14</v>
      </c>
      <c r="S814" s="681">
        <v>0.82352941176470584</v>
      </c>
      <c r="T814" s="748">
        <v>3.5</v>
      </c>
      <c r="U814" s="704">
        <v>0.7</v>
      </c>
    </row>
    <row r="815" spans="1:21" ht="14.4" customHeight="1" x14ac:dyDescent="0.3">
      <c r="A815" s="664">
        <v>5</v>
      </c>
      <c r="B815" s="665" t="s">
        <v>2566</v>
      </c>
      <c r="C815" s="665" t="s">
        <v>2927</v>
      </c>
      <c r="D815" s="746" t="s">
        <v>4079</v>
      </c>
      <c r="E815" s="747" t="s">
        <v>2947</v>
      </c>
      <c r="F815" s="665" t="s">
        <v>2921</v>
      </c>
      <c r="G815" s="665" t="s">
        <v>3011</v>
      </c>
      <c r="H815" s="665" t="s">
        <v>529</v>
      </c>
      <c r="I815" s="665" t="s">
        <v>910</v>
      </c>
      <c r="J815" s="665" t="s">
        <v>823</v>
      </c>
      <c r="K815" s="665" t="s">
        <v>3014</v>
      </c>
      <c r="L815" s="666">
        <v>77.62</v>
      </c>
      <c r="M815" s="666">
        <v>465.72</v>
      </c>
      <c r="N815" s="665">
        <v>6</v>
      </c>
      <c r="O815" s="748">
        <v>4.5</v>
      </c>
      <c r="P815" s="666">
        <v>155.24</v>
      </c>
      <c r="Q815" s="681">
        <v>0.33333333333333331</v>
      </c>
      <c r="R815" s="665">
        <v>2</v>
      </c>
      <c r="S815" s="681">
        <v>0.33333333333333331</v>
      </c>
      <c r="T815" s="748">
        <v>1.5</v>
      </c>
      <c r="U815" s="704">
        <v>0.33333333333333331</v>
      </c>
    </row>
    <row r="816" spans="1:21" ht="14.4" customHeight="1" x14ac:dyDescent="0.3">
      <c r="A816" s="664">
        <v>5</v>
      </c>
      <c r="B816" s="665" t="s">
        <v>2566</v>
      </c>
      <c r="C816" s="665" t="s">
        <v>2927</v>
      </c>
      <c r="D816" s="746" t="s">
        <v>4079</v>
      </c>
      <c r="E816" s="747" t="s">
        <v>2947</v>
      </c>
      <c r="F816" s="665" t="s">
        <v>2921</v>
      </c>
      <c r="G816" s="665" t="s">
        <v>3015</v>
      </c>
      <c r="H816" s="665" t="s">
        <v>529</v>
      </c>
      <c r="I816" s="665" t="s">
        <v>3306</v>
      </c>
      <c r="J816" s="665" t="s">
        <v>719</v>
      </c>
      <c r="K816" s="665" t="s">
        <v>3199</v>
      </c>
      <c r="L816" s="666">
        <v>185.26</v>
      </c>
      <c r="M816" s="666">
        <v>185.26</v>
      </c>
      <c r="N816" s="665">
        <v>1</v>
      </c>
      <c r="O816" s="748">
        <v>0.5</v>
      </c>
      <c r="P816" s="666">
        <v>185.26</v>
      </c>
      <c r="Q816" s="681">
        <v>1</v>
      </c>
      <c r="R816" s="665">
        <v>1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5</v>
      </c>
      <c r="B817" s="665" t="s">
        <v>2566</v>
      </c>
      <c r="C817" s="665" t="s">
        <v>2927</v>
      </c>
      <c r="D817" s="746" t="s">
        <v>4079</v>
      </c>
      <c r="E817" s="747" t="s">
        <v>2947</v>
      </c>
      <c r="F817" s="665" t="s">
        <v>2921</v>
      </c>
      <c r="G817" s="665" t="s">
        <v>3107</v>
      </c>
      <c r="H817" s="665" t="s">
        <v>529</v>
      </c>
      <c r="I817" s="665" t="s">
        <v>3803</v>
      </c>
      <c r="J817" s="665" t="s">
        <v>3109</v>
      </c>
      <c r="K817" s="665" t="s">
        <v>3804</v>
      </c>
      <c r="L817" s="666">
        <v>4625.3500000000004</v>
      </c>
      <c r="M817" s="666">
        <v>4625.3500000000004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5</v>
      </c>
      <c r="B818" s="665" t="s">
        <v>2566</v>
      </c>
      <c r="C818" s="665" t="s">
        <v>2927</v>
      </c>
      <c r="D818" s="746" t="s">
        <v>4079</v>
      </c>
      <c r="E818" s="747" t="s">
        <v>2947</v>
      </c>
      <c r="F818" s="665" t="s">
        <v>2921</v>
      </c>
      <c r="G818" s="665" t="s">
        <v>3107</v>
      </c>
      <c r="H818" s="665" t="s">
        <v>529</v>
      </c>
      <c r="I818" s="665" t="s">
        <v>1306</v>
      </c>
      <c r="J818" s="665" t="s">
        <v>3109</v>
      </c>
      <c r="K818" s="665" t="s">
        <v>3111</v>
      </c>
      <c r="L818" s="666">
        <v>1762.05</v>
      </c>
      <c r="M818" s="666">
        <v>1762.05</v>
      </c>
      <c r="N818" s="665">
        <v>1</v>
      </c>
      <c r="O818" s="748">
        <v>0.5</v>
      </c>
      <c r="P818" s="666">
        <v>1762.05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5</v>
      </c>
      <c r="B819" s="665" t="s">
        <v>2566</v>
      </c>
      <c r="C819" s="665" t="s">
        <v>2927</v>
      </c>
      <c r="D819" s="746" t="s">
        <v>4079</v>
      </c>
      <c r="E819" s="747" t="s">
        <v>2947</v>
      </c>
      <c r="F819" s="665" t="s">
        <v>2921</v>
      </c>
      <c r="G819" s="665" t="s">
        <v>3054</v>
      </c>
      <c r="H819" s="665" t="s">
        <v>1433</v>
      </c>
      <c r="I819" s="665" t="s">
        <v>3805</v>
      </c>
      <c r="J819" s="665" t="s">
        <v>2741</v>
      </c>
      <c r="K819" s="665" t="s">
        <v>3768</v>
      </c>
      <c r="L819" s="666">
        <v>353.18</v>
      </c>
      <c r="M819" s="666">
        <v>353.18</v>
      </c>
      <c r="N819" s="665">
        <v>1</v>
      </c>
      <c r="O819" s="748">
        <v>1</v>
      </c>
      <c r="P819" s="666">
        <v>353.18</v>
      </c>
      <c r="Q819" s="681">
        <v>1</v>
      </c>
      <c r="R819" s="665">
        <v>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5</v>
      </c>
      <c r="B820" s="665" t="s">
        <v>2566</v>
      </c>
      <c r="C820" s="665" t="s">
        <v>2927</v>
      </c>
      <c r="D820" s="746" t="s">
        <v>4079</v>
      </c>
      <c r="E820" s="747" t="s">
        <v>2947</v>
      </c>
      <c r="F820" s="665" t="s">
        <v>2921</v>
      </c>
      <c r="G820" s="665" t="s">
        <v>3087</v>
      </c>
      <c r="H820" s="665" t="s">
        <v>529</v>
      </c>
      <c r="I820" s="665" t="s">
        <v>771</v>
      </c>
      <c r="J820" s="665" t="s">
        <v>3088</v>
      </c>
      <c r="K820" s="665" t="s">
        <v>3089</v>
      </c>
      <c r="L820" s="666">
        <v>0</v>
      </c>
      <c r="M820" s="666">
        <v>0</v>
      </c>
      <c r="N820" s="665">
        <v>7</v>
      </c>
      <c r="O820" s="748">
        <v>5.5</v>
      </c>
      <c r="P820" s="666">
        <v>0</v>
      </c>
      <c r="Q820" s="681"/>
      <c r="R820" s="665">
        <v>5</v>
      </c>
      <c r="S820" s="681">
        <v>0.7142857142857143</v>
      </c>
      <c r="T820" s="748">
        <v>3.5</v>
      </c>
      <c r="U820" s="704">
        <v>0.63636363636363635</v>
      </c>
    </row>
    <row r="821" spans="1:21" ht="14.4" customHeight="1" x14ac:dyDescent="0.3">
      <c r="A821" s="664">
        <v>5</v>
      </c>
      <c r="B821" s="665" t="s">
        <v>2566</v>
      </c>
      <c r="C821" s="665" t="s">
        <v>2927</v>
      </c>
      <c r="D821" s="746" t="s">
        <v>4079</v>
      </c>
      <c r="E821" s="747" t="s">
        <v>2947</v>
      </c>
      <c r="F821" s="665" t="s">
        <v>2921</v>
      </c>
      <c r="G821" s="665" t="s">
        <v>3570</v>
      </c>
      <c r="H821" s="665" t="s">
        <v>529</v>
      </c>
      <c r="I821" s="665" t="s">
        <v>3571</v>
      </c>
      <c r="J821" s="665" t="s">
        <v>3572</v>
      </c>
      <c r="K821" s="665" t="s">
        <v>3573</v>
      </c>
      <c r="L821" s="666">
        <v>289.27</v>
      </c>
      <c r="M821" s="666">
        <v>4339.0499999999993</v>
      </c>
      <c r="N821" s="665">
        <v>15</v>
      </c>
      <c r="O821" s="748">
        <v>12</v>
      </c>
      <c r="P821" s="666">
        <v>3471.24</v>
      </c>
      <c r="Q821" s="681">
        <v>0.8</v>
      </c>
      <c r="R821" s="665">
        <v>12</v>
      </c>
      <c r="S821" s="681">
        <v>0.8</v>
      </c>
      <c r="T821" s="748">
        <v>9.5</v>
      </c>
      <c r="U821" s="704">
        <v>0.79166666666666663</v>
      </c>
    </row>
    <row r="822" spans="1:21" ht="14.4" customHeight="1" x14ac:dyDescent="0.3">
      <c r="A822" s="664">
        <v>5</v>
      </c>
      <c r="B822" s="665" t="s">
        <v>2566</v>
      </c>
      <c r="C822" s="665" t="s">
        <v>2927</v>
      </c>
      <c r="D822" s="746" t="s">
        <v>4079</v>
      </c>
      <c r="E822" s="747" t="s">
        <v>2947</v>
      </c>
      <c r="F822" s="665" t="s">
        <v>2921</v>
      </c>
      <c r="G822" s="665" t="s">
        <v>3570</v>
      </c>
      <c r="H822" s="665" t="s">
        <v>529</v>
      </c>
      <c r="I822" s="665" t="s">
        <v>3571</v>
      </c>
      <c r="J822" s="665" t="s">
        <v>3572</v>
      </c>
      <c r="K822" s="665" t="s">
        <v>3573</v>
      </c>
      <c r="L822" s="666">
        <v>299.24</v>
      </c>
      <c r="M822" s="666">
        <v>2693.16</v>
      </c>
      <c r="N822" s="665">
        <v>9</v>
      </c>
      <c r="O822" s="748">
        <v>6</v>
      </c>
      <c r="P822" s="666">
        <v>1795.44</v>
      </c>
      <c r="Q822" s="681">
        <v>0.66666666666666674</v>
      </c>
      <c r="R822" s="665">
        <v>6</v>
      </c>
      <c r="S822" s="681">
        <v>0.66666666666666663</v>
      </c>
      <c r="T822" s="748">
        <v>4</v>
      </c>
      <c r="U822" s="704">
        <v>0.66666666666666663</v>
      </c>
    </row>
    <row r="823" spans="1:21" ht="14.4" customHeight="1" x14ac:dyDescent="0.3">
      <c r="A823" s="664">
        <v>5</v>
      </c>
      <c r="B823" s="665" t="s">
        <v>2566</v>
      </c>
      <c r="C823" s="665" t="s">
        <v>2927</v>
      </c>
      <c r="D823" s="746" t="s">
        <v>4079</v>
      </c>
      <c r="E823" s="747" t="s">
        <v>2947</v>
      </c>
      <c r="F823" s="665" t="s">
        <v>2921</v>
      </c>
      <c r="G823" s="665" t="s">
        <v>3176</v>
      </c>
      <c r="H823" s="665" t="s">
        <v>529</v>
      </c>
      <c r="I823" s="665" t="s">
        <v>1648</v>
      </c>
      <c r="J823" s="665" t="s">
        <v>1649</v>
      </c>
      <c r="K823" s="665" t="s">
        <v>3777</v>
      </c>
      <c r="L823" s="666">
        <v>42.54</v>
      </c>
      <c r="M823" s="666">
        <v>42.54</v>
      </c>
      <c r="N823" s="665">
        <v>1</v>
      </c>
      <c r="O823" s="748">
        <v>1</v>
      </c>
      <c r="P823" s="666">
        <v>42.54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5</v>
      </c>
      <c r="B824" s="665" t="s">
        <v>2566</v>
      </c>
      <c r="C824" s="665" t="s">
        <v>2927</v>
      </c>
      <c r="D824" s="746" t="s">
        <v>4079</v>
      </c>
      <c r="E824" s="747" t="s">
        <v>2947</v>
      </c>
      <c r="F824" s="665" t="s">
        <v>2921</v>
      </c>
      <c r="G824" s="665" t="s">
        <v>3023</v>
      </c>
      <c r="H824" s="665" t="s">
        <v>529</v>
      </c>
      <c r="I824" s="665" t="s">
        <v>894</v>
      </c>
      <c r="J824" s="665" t="s">
        <v>895</v>
      </c>
      <c r="K824" s="665" t="s">
        <v>3024</v>
      </c>
      <c r="L824" s="666">
        <v>657.67</v>
      </c>
      <c r="M824" s="666">
        <v>32883.499999999978</v>
      </c>
      <c r="N824" s="665">
        <v>50</v>
      </c>
      <c r="O824" s="748">
        <v>22</v>
      </c>
      <c r="P824" s="666">
        <v>30252.819999999982</v>
      </c>
      <c r="Q824" s="681">
        <v>0.92</v>
      </c>
      <c r="R824" s="665">
        <v>46</v>
      </c>
      <c r="S824" s="681">
        <v>0.92</v>
      </c>
      <c r="T824" s="748">
        <v>19.5</v>
      </c>
      <c r="U824" s="704">
        <v>0.88636363636363635</v>
      </c>
    </row>
    <row r="825" spans="1:21" ht="14.4" customHeight="1" x14ac:dyDescent="0.3">
      <c r="A825" s="664">
        <v>5</v>
      </c>
      <c r="B825" s="665" t="s">
        <v>2566</v>
      </c>
      <c r="C825" s="665" t="s">
        <v>2927</v>
      </c>
      <c r="D825" s="746" t="s">
        <v>4079</v>
      </c>
      <c r="E825" s="747" t="s">
        <v>2947</v>
      </c>
      <c r="F825" s="665" t="s">
        <v>2921</v>
      </c>
      <c r="G825" s="665" t="s">
        <v>3023</v>
      </c>
      <c r="H825" s="665" t="s">
        <v>529</v>
      </c>
      <c r="I825" s="665" t="s">
        <v>3114</v>
      </c>
      <c r="J825" s="665" t="s">
        <v>895</v>
      </c>
      <c r="K825" s="665" t="s">
        <v>3115</v>
      </c>
      <c r="L825" s="666">
        <v>1578.41</v>
      </c>
      <c r="M825" s="666">
        <v>3156.82</v>
      </c>
      <c r="N825" s="665">
        <v>2</v>
      </c>
      <c r="O825" s="748">
        <v>2</v>
      </c>
      <c r="P825" s="666">
        <v>3156.82</v>
      </c>
      <c r="Q825" s="681">
        <v>1</v>
      </c>
      <c r="R825" s="665">
        <v>2</v>
      </c>
      <c r="S825" s="681">
        <v>1</v>
      </c>
      <c r="T825" s="748">
        <v>2</v>
      </c>
      <c r="U825" s="704">
        <v>1</v>
      </c>
    </row>
    <row r="826" spans="1:21" ht="14.4" customHeight="1" x14ac:dyDescent="0.3">
      <c r="A826" s="664">
        <v>5</v>
      </c>
      <c r="B826" s="665" t="s">
        <v>2566</v>
      </c>
      <c r="C826" s="665" t="s">
        <v>2927</v>
      </c>
      <c r="D826" s="746" t="s">
        <v>4079</v>
      </c>
      <c r="E826" s="747" t="s">
        <v>2947</v>
      </c>
      <c r="F826" s="665" t="s">
        <v>2921</v>
      </c>
      <c r="G826" s="665" t="s">
        <v>3023</v>
      </c>
      <c r="H826" s="665" t="s">
        <v>529</v>
      </c>
      <c r="I826" s="665" t="s">
        <v>3180</v>
      </c>
      <c r="J826" s="665" t="s">
        <v>895</v>
      </c>
      <c r="K826" s="665" t="s">
        <v>3181</v>
      </c>
      <c r="L826" s="666">
        <v>0</v>
      </c>
      <c r="M826" s="666">
        <v>0</v>
      </c>
      <c r="N826" s="665">
        <v>2</v>
      </c>
      <c r="O826" s="748">
        <v>2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5</v>
      </c>
      <c r="B827" s="665" t="s">
        <v>2566</v>
      </c>
      <c r="C827" s="665" t="s">
        <v>2927</v>
      </c>
      <c r="D827" s="746" t="s">
        <v>4079</v>
      </c>
      <c r="E827" s="747" t="s">
        <v>2947</v>
      </c>
      <c r="F827" s="665" t="s">
        <v>2921</v>
      </c>
      <c r="G827" s="665" t="s">
        <v>3023</v>
      </c>
      <c r="H827" s="665" t="s">
        <v>529</v>
      </c>
      <c r="I827" s="665" t="s">
        <v>3180</v>
      </c>
      <c r="J827" s="665" t="s">
        <v>895</v>
      </c>
      <c r="K827" s="665" t="s">
        <v>3181</v>
      </c>
      <c r="L827" s="666">
        <v>789.2</v>
      </c>
      <c r="M827" s="666">
        <v>5524.4</v>
      </c>
      <c r="N827" s="665">
        <v>7</v>
      </c>
      <c r="O827" s="748">
        <v>4</v>
      </c>
      <c r="P827" s="666">
        <v>1578.4</v>
      </c>
      <c r="Q827" s="681">
        <v>0.28571428571428575</v>
      </c>
      <c r="R827" s="665">
        <v>2</v>
      </c>
      <c r="S827" s="681">
        <v>0.2857142857142857</v>
      </c>
      <c r="T827" s="748">
        <v>1.5</v>
      </c>
      <c r="U827" s="704">
        <v>0.375</v>
      </c>
    </row>
    <row r="828" spans="1:21" ht="14.4" customHeight="1" x14ac:dyDescent="0.3">
      <c r="A828" s="664">
        <v>5</v>
      </c>
      <c r="B828" s="665" t="s">
        <v>2566</v>
      </c>
      <c r="C828" s="665" t="s">
        <v>2927</v>
      </c>
      <c r="D828" s="746" t="s">
        <v>4079</v>
      </c>
      <c r="E828" s="747" t="s">
        <v>2947</v>
      </c>
      <c r="F828" s="665" t="s">
        <v>2921</v>
      </c>
      <c r="G828" s="665" t="s">
        <v>3120</v>
      </c>
      <c r="H828" s="665" t="s">
        <v>529</v>
      </c>
      <c r="I828" s="665" t="s">
        <v>3235</v>
      </c>
      <c r="J828" s="665" t="s">
        <v>3122</v>
      </c>
      <c r="K828" s="665" t="s">
        <v>3236</v>
      </c>
      <c r="L828" s="666">
        <v>33.549999999999997</v>
      </c>
      <c r="M828" s="666">
        <v>100.64999999999999</v>
      </c>
      <c r="N828" s="665">
        <v>3</v>
      </c>
      <c r="O828" s="748">
        <v>2.5</v>
      </c>
      <c r="P828" s="666">
        <v>33.549999999999997</v>
      </c>
      <c r="Q828" s="681">
        <v>0.33333333333333331</v>
      </c>
      <c r="R828" s="665">
        <v>1</v>
      </c>
      <c r="S828" s="681">
        <v>0.33333333333333331</v>
      </c>
      <c r="T828" s="748">
        <v>0.5</v>
      </c>
      <c r="U828" s="704">
        <v>0.2</v>
      </c>
    </row>
    <row r="829" spans="1:21" ht="14.4" customHeight="1" x14ac:dyDescent="0.3">
      <c r="A829" s="664">
        <v>5</v>
      </c>
      <c r="B829" s="665" t="s">
        <v>2566</v>
      </c>
      <c r="C829" s="665" t="s">
        <v>2927</v>
      </c>
      <c r="D829" s="746" t="s">
        <v>4079</v>
      </c>
      <c r="E829" s="747" t="s">
        <v>2947</v>
      </c>
      <c r="F829" s="665" t="s">
        <v>2921</v>
      </c>
      <c r="G829" s="665" t="s">
        <v>3120</v>
      </c>
      <c r="H829" s="665" t="s">
        <v>529</v>
      </c>
      <c r="I829" s="665" t="s">
        <v>3581</v>
      </c>
      <c r="J829" s="665" t="s">
        <v>3122</v>
      </c>
      <c r="K829" s="665" t="s">
        <v>3582</v>
      </c>
      <c r="L829" s="666">
        <v>50.32</v>
      </c>
      <c r="M829" s="666">
        <v>301.92</v>
      </c>
      <c r="N829" s="665">
        <v>6</v>
      </c>
      <c r="O829" s="748">
        <v>6</v>
      </c>
      <c r="P829" s="666">
        <v>251.6</v>
      </c>
      <c r="Q829" s="681">
        <v>0.83333333333333326</v>
      </c>
      <c r="R829" s="665">
        <v>5</v>
      </c>
      <c r="S829" s="681">
        <v>0.83333333333333337</v>
      </c>
      <c r="T829" s="748">
        <v>5</v>
      </c>
      <c r="U829" s="704">
        <v>0.83333333333333337</v>
      </c>
    </row>
    <row r="830" spans="1:21" ht="14.4" customHeight="1" x14ac:dyDescent="0.3">
      <c r="A830" s="664">
        <v>5</v>
      </c>
      <c r="B830" s="665" t="s">
        <v>2566</v>
      </c>
      <c r="C830" s="665" t="s">
        <v>2927</v>
      </c>
      <c r="D830" s="746" t="s">
        <v>4079</v>
      </c>
      <c r="E830" s="747" t="s">
        <v>2947</v>
      </c>
      <c r="F830" s="665" t="s">
        <v>2921</v>
      </c>
      <c r="G830" s="665" t="s">
        <v>3283</v>
      </c>
      <c r="H830" s="665" t="s">
        <v>1433</v>
      </c>
      <c r="I830" s="665" t="s">
        <v>3284</v>
      </c>
      <c r="J830" s="665" t="s">
        <v>3285</v>
      </c>
      <c r="K830" s="665" t="s">
        <v>3286</v>
      </c>
      <c r="L830" s="666">
        <v>802.48</v>
      </c>
      <c r="M830" s="666">
        <v>1604.96</v>
      </c>
      <c r="N830" s="665">
        <v>2</v>
      </c>
      <c r="O830" s="748">
        <v>1</v>
      </c>
      <c r="P830" s="666">
        <v>1604.96</v>
      </c>
      <c r="Q830" s="681">
        <v>1</v>
      </c>
      <c r="R830" s="665">
        <v>2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5</v>
      </c>
      <c r="B831" s="665" t="s">
        <v>2566</v>
      </c>
      <c r="C831" s="665" t="s">
        <v>2927</v>
      </c>
      <c r="D831" s="746" t="s">
        <v>4079</v>
      </c>
      <c r="E831" s="747" t="s">
        <v>2947</v>
      </c>
      <c r="F831" s="665" t="s">
        <v>2921</v>
      </c>
      <c r="G831" s="665" t="s">
        <v>3283</v>
      </c>
      <c r="H831" s="665" t="s">
        <v>1433</v>
      </c>
      <c r="I831" s="665" t="s">
        <v>3806</v>
      </c>
      <c r="J831" s="665" t="s">
        <v>3807</v>
      </c>
      <c r="K831" s="665" t="s">
        <v>3808</v>
      </c>
      <c r="L831" s="666">
        <v>0</v>
      </c>
      <c r="M831" s="666">
        <v>0</v>
      </c>
      <c r="N831" s="665">
        <v>3</v>
      </c>
      <c r="O831" s="748">
        <v>1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5</v>
      </c>
      <c r="B832" s="665" t="s">
        <v>2566</v>
      </c>
      <c r="C832" s="665" t="s">
        <v>2927</v>
      </c>
      <c r="D832" s="746" t="s">
        <v>4079</v>
      </c>
      <c r="E832" s="747" t="s">
        <v>2947</v>
      </c>
      <c r="F832" s="665" t="s">
        <v>2923</v>
      </c>
      <c r="G832" s="665" t="s">
        <v>3272</v>
      </c>
      <c r="H832" s="665" t="s">
        <v>529</v>
      </c>
      <c r="I832" s="665" t="s">
        <v>3688</v>
      </c>
      <c r="J832" s="665" t="s">
        <v>3288</v>
      </c>
      <c r="K832" s="665" t="s">
        <v>3689</v>
      </c>
      <c r="L832" s="666">
        <v>56.25</v>
      </c>
      <c r="M832" s="666">
        <v>112.5</v>
      </c>
      <c r="N832" s="665">
        <v>2</v>
      </c>
      <c r="O832" s="748">
        <v>2</v>
      </c>
      <c r="P832" s="666">
        <v>56.25</v>
      </c>
      <c r="Q832" s="681">
        <v>0.5</v>
      </c>
      <c r="R832" s="665">
        <v>1</v>
      </c>
      <c r="S832" s="681">
        <v>0.5</v>
      </c>
      <c r="T832" s="748">
        <v>1</v>
      </c>
      <c r="U832" s="704">
        <v>0.5</v>
      </c>
    </row>
    <row r="833" spans="1:21" ht="14.4" customHeight="1" x14ac:dyDescent="0.3">
      <c r="A833" s="664">
        <v>5</v>
      </c>
      <c r="B833" s="665" t="s">
        <v>2566</v>
      </c>
      <c r="C833" s="665" t="s">
        <v>2927</v>
      </c>
      <c r="D833" s="746" t="s">
        <v>4079</v>
      </c>
      <c r="E833" s="747" t="s">
        <v>2947</v>
      </c>
      <c r="F833" s="665" t="s">
        <v>2923</v>
      </c>
      <c r="G833" s="665" t="s">
        <v>3272</v>
      </c>
      <c r="H833" s="665" t="s">
        <v>529</v>
      </c>
      <c r="I833" s="665" t="s">
        <v>3287</v>
      </c>
      <c r="J833" s="665" t="s">
        <v>3288</v>
      </c>
      <c r="K833" s="665" t="s">
        <v>3289</v>
      </c>
      <c r="L833" s="666">
        <v>100</v>
      </c>
      <c r="M833" s="666">
        <v>3500</v>
      </c>
      <c r="N833" s="665">
        <v>35</v>
      </c>
      <c r="O833" s="748">
        <v>16</v>
      </c>
      <c r="P833" s="666">
        <v>2900</v>
      </c>
      <c r="Q833" s="681">
        <v>0.82857142857142863</v>
      </c>
      <c r="R833" s="665">
        <v>29</v>
      </c>
      <c r="S833" s="681">
        <v>0.82857142857142863</v>
      </c>
      <c r="T833" s="748">
        <v>13</v>
      </c>
      <c r="U833" s="704">
        <v>0.8125</v>
      </c>
    </row>
    <row r="834" spans="1:21" ht="14.4" customHeight="1" x14ac:dyDescent="0.3">
      <c r="A834" s="664">
        <v>5</v>
      </c>
      <c r="B834" s="665" t="s">
        <v>2566</v>
      </c>
      <c r="C834" s="665" t="s">
        <v>2927</v>
      </c>
      <c r="D834" s="746" t="s">
        <v>4079</v>
      </c>
      <c r="E834" s="747" t="s">
        <v>2947</v>
      </c>
      <c r="F834" s="665" t="s">
        <v>2923</v>
      </c>
      <c r="G834" s="665" t="s">
        <v>3272</v>
      </c>
      <c r="H834" s="665" t="s">
        <v>529</v>
      </c>
      <c r="I834" s="665" t="s">
        <v>3290</v>
      </c>
      <c r="J834" s="665" t="s">
        <v>3291</v>
      </c>
      <c r="K834" s="665" t="s">
        <v>3292</v>
      </c>
      <c r="L834" s="666">
        <v>160</v>
      </c>
      <c r="M834" s="666">
        <v>3680</v>
      </c>
      <c r="N834" s="665">
        <v>23</v>
      </c>
      <c r="O834" s="748">
        <v>12</v>
      </c>
      <c r="P834" s="666">
        <v>1920</v>
      </c>
      <c r="Q834" s="681">
        <v>0.52173913043478259</v>
      </c>
      <c r="R834" s="665">
        <v>12</v>
      </c>
      <c r="S834" s="681">
        <v>0.52173913043478259</v>
      </c>
      <c r="T834" s="748">
        <v>6</v>
      </c>
      <c r="U834" s="704">
        <v>0.5</v>
      </c>
    </row>
    <row r="835" spans="1:21" ht="14.4" customHeight="1" x14ac:dyDescent="0.3">
      <c r="A835" s="664">
        <v>5</v>
      </c>
      <c r="B835" s="665" t="s">
        <v>2566</v>
      </c>
      <c r="C835" s="665" t="s">
        <v>2927</v>
      </c>
      <c r="D835" s="746" t="s">
        <v>4079</v>
      </c>
      <c r="E835" s="747" t="s">
        <v>2947</v>
      </c>
      <c r="F835" s="665" t="s">
        <v>2923</v>
      </c>
      <c r="G835" s="665" t="s">
        <v>3272</v>
      </c>
      <c r="H835" s="665" t="s">
        <v>529</v>
      </c>
      <c r="I835" s="665" t="s">
        <v>3273</v>
      </c>
      <c r="J835" s="665" t="s">
        <v>3274</v>
      </c>
      <c r="K835" s="665" t="s">
        <v>3275</v>
      </c>
      <c r="L835" s="666">
        <v>30</v>
      </c>
      <c r="M835" s="666">
        <v>1410</v>
      </c>
      <c r="N835" s="665">
        <v>47</v>
      </c>
      <c r="O835" s="748">
        <v>18</v>
      </c>
      <c r="P835" s="666">
        <v>1410</v>
      </c>
      <c r="Q835" s="681">
        <v>1</v>
      </c>
      <c r="R835" s="665">
        <v>47</v>
      </c>
      <c r="S835" s="681">
        <v>1</v>
      </c>
      <c r="T835" s="748">
        <v>18</v>
      </c>
      <c r="U835" s="704">
        <v>1</v>
      </c>
    </row>
    <row r="836" spans="1:21" ht="14.4" customHeight="1" x14ac:dyDescent="0.3">
      <c r="A836" s="664">
        <v>5</v>
      </c>
      <c r="B836" s="665" t="s">
        <v>2566</v>
      </c>
      <c r="C836" s="665" t="s">
        <v>2927</v>
      </c>
      <c r="D836" s="746" t="s">
        <v>4079</v>
      </c>
      <c r="E836" s="747" t="s">
        <v>2947</v>
      </c>
      <c r="F836" s="665" t="s">
        <v>2923</v>
      </c>
      <c r="G836" s="665" t="s">
        <v>3272</v>
      </c>
      <c r="H836" s="665" t="s">
        <v>529</v>
      </c>
      <c r="I836" s="665" t="s">
        <v>3809</v>
      </c>
      <c r="J836" s="665" t="s">
        <v>3274</v>
      </c>
      <c r="K836" s="665" t="s">
        <v>3810</v>
      </c>
      <c r="L836" s="666">
        <v>35</v>
      </c>
      <c r="M836" s="666">
        <v>70</v>
      </c>
      <c r="N836" s="665">
        <v>2</v>
      </c>
      <c r="O836" s="748">
        <v>1</v>
      </c>
      <c r="P836" s="666">
        <v>70</v>
      </c>
      <c r="Q836" s="681">
        <v>1</v>
      </c>
      <c r="R836" s="665">
        <v>2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5</v>
      </c>
      <c r="B837" s="665" t="s">
        <v>2566</v>
      </c>
      <c r="C837" s="665" t="s">
        <v>2927</v>
      </c>
      <c r="D837" s="746" t="s">
        <v>4079</v>
      </c>
      <c r="E837" s="747" t="s">
        <v>2947</v>
      </c>
      <c r="F837" s="665" t="s">
        <v>2923</v>
      </c>
      <c r="G837" s="665" t="s">
        <v>3272</v>
      </c>
      <c r="H837" s="665" t="s">
        <v>529</v>
      </c>
      <c r="I837" s="665" t="s">
        <v>3603</v>
      </c>
      <c r="J837" s="665" t="s">
        <v>3604</v>
      </c>
      <c r="K837" s="665" t="s">
        <v>3605</v>
      </c>
      <c r="L837" s="666">
        <v>1541.33</v>
      </c>
      <c r="M837" s="666">
        <v>12330.64</v>
      </c>
      <c r="N837" s="665">
        <v>8</v>
      </c>
      <c r="O837" s="748">
        <v>7</v>
      </c>
      <c r="P837" s="666">
        <v>10789.31</v>
      </c>
      <c r="Q837" s="681">
        <v>0.875</v>
      </c>
      <c r="R837" s="665">
        <v>7</v>
      </c>
      <c r="S837" s="681">
        <v>0.875</v>
      </c>
      <c r="T837" s="748">
        <v>6</v>
      </c>
      <c r="U837" s="704">
        <v>0.8571428571428571</v>
      </c>
    </row>
    <row r="838" spans="1:21" ht="14.4" customHeight="1" x14ac:dyDescent="0.3">
      <c r="A838" s="664">
        <v>5</v>
      </c>
      <c r="B838" s="665" t="s">
        <v>2566</v>
      </c>
      <c r="C838" s="665" t="s">
        <v>2927</v>
      </c>
      <c r="D838" s="746" t="s">
        <v>4079</v>
      </c>
      <c r="E838" s="747" t="s">
        <v>2947</v>
      </c>
      <c r="F838" s="665" t="s">
        <v>2923</v>
      </c>
      <c r="G838" s="665" t="s">
        <v>3272</v>
      </c>
      <c r="H838" s="665" t="s">
        <v>529</v>
      </c>
      <c r="I838" s="665" t="s">
        <v>3698</v>
      </c>
      <c r="J838" s="665" t="s">
        <v>3699</v>
      </c>
      <c r="K838" s="665" t="s">
        <v>3599</v>
      </c>
      <c r="L838" s="666">
        <v>1496</v>
      </c>
      <c r="M838" s="666">
        <v>5984</v>
      </c>
      <c r="N838" s="665">
        <v>4</v>
      </c>
      <c r="O838" s="748">
        <v>2</v>
      </c>
      <c r="P838" s="666">
        <v>5984</v>
      </c>
      <c r="Q838" s="681">
        <v>1</v>
      </c>
      <c r="R838" s="665">
        <v>4</v>
      </c>
      <c r="S838" s="681">
        <v>1</v>
      </c>
      <c r="T838" s="748">
        <v>2</v>
      </c>
      <c r="U838" s="704">
        <v>1</v>
      </c>
    </row>
    <row r="839" spans="1:21" ht="14.4" customHeight="1" x14ac:dyDescent="0.3">
      <c r="A839" s="664">
        <v>5</v>
      </c>
      <c r="B839" s="665" t="s">
        <v>2566</v>
      </c>
      <c r="C839" s="665" t="s">
        <v>2927</v>
      </c>
      <c r="D839" s="746" t="s">
        <v>4079</v>
      </c>
      <c r="E839" s="747" t="s">
        <v>2947</v>
      </c>
      <c r="F839" s="665" t="s">
        <v>2923</v>
      </c>
      <c r="G839" s="665" t="s">
        <v>3272</v>
      </c>
      <c r="H839" s="665" t="s">
        <v>529</v>
      </c>
      <c r="I839" s="665" t="s">
        <v>3606</v>
      </c>
      <c r="J839" s="665" t="s">
        <v>3607</v>
      </c>
      <c r="K839" s="665" t="s">
        <v>3608</v>
      </c>
      <c r="L839" s="666">
        <v>734.52</v>
      </c>
      <c r="M839" s="666">
        <v>1469.04</v>
      </c>
      <c r="N839" s="665">
        <v>2</v>
      </c>
      <c r="O839" s="748">
        <v>2</v>
      </c>
      <c r="P839" s="666">
        <v>1469.04</v>
      </c>
      <c r="Q839" s="681">
        <v>1</v>
      </c>
      <c r="R839" s="665">
        <v>2</v>
      </c>
      <c r="S839" s="681">
        <v>1</v>
      </c>
      <c r="T839" s="748">
        <v>2</v>
      </c>
      <c r="U839" s="704">
        <v>1</v>
      </c>
    </row>
    <row r="840" spans="1:21" ht="14.4" customHeight="1" x14ac:dyDescent="0.3">
      <c r="A840" s="664">
        <v>5</v>
      </c>
      <c r="B840" s="665" t="s">
        <v>2566</v>
      </c>
      <c r="C840" s="665" t="s">
        <v>2927</v>
      </c>
      <c r="D840" s="746" t="s">
        <v>4079</v>
      </c>
      <c r="E840" s="747" t="s">
        <v>2947</v>
      </c>
      <c r="F840" s="665" t="s">
        <v>2923</v>
      </c>
      <c r="G840" s="665" t="s">
        <v>3272</v>
      </c>
      <c r="H840" s="665" t="s">
        <v>529</v>
      </c>
      <c r="I840" s="665" t="s">
        <v>3703</v>
      </c>
      <c r="J840" s="665" t="s">
        <v>3704</v>
      </c>
      <c r="K840" s="665" t="s">
        <v>3599</v>
      </c>
      <c r="L840" s="666">
        <v>248.21</v>
      </c>
      <c r="M840" s="666">
        <v>248.21</v>
      </c>
      <c r="N840" s="665">
        <v>1</v>
      </c>
      <c r="O840" s="748">
        <v>1</v>
      </c>
      <c r="P840" s="666">
        <v>248.21</v>
      </c>
      <c r="Q840" s="681">
        <v>1</v>
      </c>
      <c r="R840" s="665">
        <v>1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5</v>
      </c>
      <c r="B841" s="665" t="s">
        <v>2566</v>
      </c>
      <c r="C841" s="665" t="s">
        <v>2927</v>
      </c>
      <c r="D841" s="746" t="s">
        <v>4079</v>
      </c>
      <c r="E841" s="747" t="s">
        <v>2947</v>
      </c>
      <c r="F841" s="665" t="s">
        <v>2923</v>
      </c>
      <c r="G841" s="665" t="s">
        <v>3272</v>
      </c>
      <c r="H841" s="665" t="s">
        <v>529</v>
      </c>
      <c r="I841" s="665" t="s">
        <v>3705</v>
      </c>
      <c r="J841" s="665" t="s">
        <v>3277</v>
      </c>
      <c r="K841" s="665" t="s">
        <v>3706</v>
      </c>
      <c r="L841" s="666">
        <v>841.47</v>
      </c>
      <c r="M841" s="666">
        <v>1682.94</v>
      </c>
      <c r="N841" s="665">
        <v>2</v>
      </c>
      <c r="O841" s="748">
        <v>1</v>
      </c>
      <c r="P841" s="666">
        <v>1682.94</v>
      </c>
      <c r="Q841" s="681">
        <v>1</v>
      </c>
      <c r="R841" s="665">
        <v>2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5</v>
      </c>
      <c r="B842" s="665" t="s">
        <v>2566</v>
      </c>
      <c r="C842" s="665" t="s">
        <v>2927</v>
      </c>
      <c r="D842" s="746" t="s">
        <v>4079</v>
      </c>
      <c r="E842" s="747" t="s">
        <v>2947</v>
      </c>
      <c r="F842" s="665" t="s">
        <v>2923</v>
      </c>
      <c r="G842" s="665" t="s">
        <v>3272</v>
      </c>
      <c r="H842" s="665" t="s">
        <v>529</v>
      </c>
      <c r="I842" s="665" t="s">
        <v>3609</v>
      </c>
      <c r="J842" s="665" t="s">
        <v>3610</v>
      </c>
      <c r="K842" s="665" t="s">
        <v>3596</v>
      </c>
      <c r="L842" s="666">
        <v>1599.97</v>
      </c>
      <c r="M842" s="666">
        <v>1599.97</v>
      </c>
      <c r="N842" s="665">
        <v>1</v>
      </c>
      <c r="O842" s="748">
        <v>1</v>
      </c>
      <c r="P842" s="666">
        <v>1599.97</v>
      </c>
      <c r="Q842" s="681">
        <v>1</v>
      </c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5</v>
      </c>
      <c r="B843" s="665" t="s">
        <v>2566</v>
      </c>
      <c r="C843" s="665" t="s">
        <v>2927</v>
      </c>
      <c r="D843" s="746" t="s">
        <v>4079</v>
      </c>
      <c r="E843" s="747" t="s">
        <v>2947</v>
      </c>
      <c r="F843" s="665" t="s">
        <v>2923</v>
      </c>
      <c r="G843" s="665" t="s">
        <v>3272</v>
      </c>
      <c r="H843" s="665" t="s">
        <v>529</v>
      </c>
      <c r="I843" s="665" t="s">
        <v>3811</v>
      </c>
      <c r="J843" s="665" t="s">
        <v>3812</v>
      </c>
      <c r="K843" s="665" t="s">
        <v>3813</v>
      </c>
      <c r="L843" s="666">
        <v>812.25</v>
      </c>
      <c r="M843" s="666">
        <v>812.25</v>
      </c>
      <c r="N843" s="665">
        <v>1</v>
      </c>
      <c r="O843" s="748">
        <v>1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5</v>
      </c>
      <c r="B844" s="665" t="s">
        <v>2566</v>
      </c>
      <c r="C844" s="665" t="s">
        <v>2927</v>
      </c>
      <c r="D844" s="746" t="s">
        <v>4079</v>
      </c>
      <c r="E844" s="747" t="s">
        <v>2947</v>
      </c>
      <c r="F844" s="665" t="s">
        <v>2923</v>
      </c>
      <c r="G844" s="665" t="s">
        <v>3124</v>
      </c>
      <c r="H844" s="665" t="s">
        <v>529</v>
      </c>
      <c r="I844" s="665" t="s">
        <v>3624</v>
      </c>
      <c r="J844" s="665" t="s">
        <v>3620</v>
      </c>
      <c r="K844" s="665" t="s">
        <v>3625</v>
      </c>
      <c r="L844" s="666">
        <v>410</v>
      </c>
      <c r="M844" s="666">
        <v>820</v>
      </c>
      <c r="N844" s="665">
        <v>2</v>
      </c>
      <c r="O844" s="748">
        <v>2</v>
      </c>
      <c r="P844" s="666">
        <v>410</v>
      </c>
      <c r="Q844" s="681">
        <v>0.5</v>
      </c>
      <c r="R844" s="665">
        <v>1</v>
      </c>
      <c r="S844" s="681">
        <v>0.5</v>
      </c>
      <c r="T844" s="748">
        <v>1</v>
      </c>
      <c r="U844" s="704">
        <v>0.5</v>
      </c>
    </row>
    <row r="845" spans="1:21" ht="14.4" customHeight="1" x14ac:dyDescent="0.3">
      <c r="A845" s="664">
        <v>5</v>
      </c>
      <c r="B845" s="665" t="s">
        <v>2566</v>
      </c>
      <c r="C845" s="665" t="s">
        <v>2927</v>
      </c>
      <c r="D845" s="746" t="s">
        <v>4079</v>
      </c>
      <c r="E845" s="747" t="s">
        <v>2947</v>
      </c>
      <c r="F845" s="665" t="s">
        <v>2923</v>
      </c>
      <c r="G845" s="665" t="s">
        <v>3124</v>
      </c>
      <c r="H845" s="665" t="s">
        <v>529</v>
      </c>
      <c r="I845" s="665" t="s">
        <v>3624</v>
      </c>
      <c r="J845" s="665" t="s">
        <v>3620</v>
      </c>
      <c r="K845" s="665" t="s">
        <v>3790</v>
      </c>
      <c r="L845" s="666">
        <v>410</v>
      </c>
      <c r="M845" s="666">
        <v>410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5</v>
      </c>
      <c r="B846" s="665" t="s">
        <v>2566</v>
      </c>
      <c r="C846" s="665" t="s">
        <v>2927</v>
      </c>
      <c r="D846" s="746" t="s">
        <v>4079</v>
      </c>
      <c r="E846" s="747" t="s">
        <v>2947</v>
      </c>
      <c r="F846" s="665" t="s">
        <v>2923</v>
      </c>
      <c r="G846" s="665" t="s">
        <v>3124</v>
      </c>
      <c r="H846" s="665" t="s">
        <v>529</v>
      </c>
      <c r="I846" s="665" t="s">
        <v>3416</v>
      </c>
      <c r="J846" s="665" t="s">
        <v>3126</v>
      </c>
      <c r="K846" s="665" t="s">
        <v>3730</v>
      </c>
      <c r="L846" s="666">
        <v>600</v>
      </c>
      <c r="M846" s="666">
        <v>3600</v>
      </c>
      <c r="N846" s="665">
        <v>6</v>
      </c>
      <c r="O846" s="748">
        <v>6</v>
      </c>
      <c r="P846" s="666">
        <v>1800</v>
      </c>
      <c r="Q846" s="681">
        <v>0.5</v>
      </c>
      <c r="R846" s="665">
        <v>3</v>
      </c>
      <c r="S846" s="681">
        <v>0.5</v>
      </c>
      <c r="T846" s="748">
        <v>3</v>
      </c>
      <c r="U846" s="704">
        <v>0.5</v>
      </c>
    </row>
    <row r="847" spans="1:21" ht="14.4" customHeight="1" x14ac:dyDescent="0.3">
      <c r="A847" s="664">
        <v>5</v>
      </c>
      <c r="B847" s="665" t="s">
        <v>2566</v>
      </c>
      <c r="C847" s="665" t="s">
        <v>2927</v>
      </c>
      <c r="D847" s="746" t="s">
        <v>4079</v>
      </c>
      <c r="E847" s="747" t="s">
        <v>2947</v>
      </c>
      <c r="F847" s="665" t="s">
        <v>2923</v>
      </c>
      <c r="G847" s="665" t="s">
        <v>3124</v>
      </c>
      <c r="H847" s="665" t="s">
        <v>529</v>
      </c>
      <c r="I847" s="665" t="s">
        <v>3416</v>
      </c>
      <c r="J847" s="665" t="s">
        <v>3126</v>
      </c>
      <c r="K847" s="665" t="s">
        <v>3417</v>
      </c>
      <c r="L847" s="666">
        <v>600</v>
      </c>
      <c r="M847" s="666">
        <v>3000</v>
      </c>
      <c r="N847" s="665">
        <v>5</v>
      </c>
      <c r="O847" s="748">
        <v>4</v>
      </c>
      <c r="P847" s="666">
        <v>2400</v>
      </c>
      <c r="Q847" s="681">
        <v>0.8</v>
      </c>
      <c r="R847" s="665">
        <v>4</v>
      </c>
      <c r="S847" s="681">
        <v>0.8</v>
      </c>
      <c r="T847" s="748">
        <v>3</v>
      </c>
      <c r="U847" s="704">
        <v>0.75</v>
      </c>
    </row>
    <row r="848" spans="1:21" ht="14.4" customHeight="1" x14ac:dyDescent="0.3">
      <c r="A848" s="664">
        <v>5</v>
      </c>
      <c r="B848" s="665" t="s">
        <v>2566</v>
      </c>
      <c r="C848" s="665" t="s">
        <v>2927</v>
      </c>
      <c r="D848" s="746" t="s">
        <v>4079</v>
      </c>
      <c r="E848" s="747" t="s">
        <v>2947</v>
      </c>
      <c r="F848" s="665" t="s">
        <v>2923</v>
      </c>
      <c r="G848" s="665" t="s">
        <v>3124</v>
      </c>
      <c r="H848" s="665" t="s">
        <v>529</v>
      </c>
      <c r="I848" s="665" t="s">
        <v>3125</v>
      </c>
      <c r="J848" s="665" t="s">
        <v>3126</v>
      </c>
      <c r="K848" s="665" t="s">
        <v>3293</v>
      </c>
      <c r="L848" s="666">
        <v>600</v>
      </c>
      <c r="M848" s="666">
        <v>4800</v>
      </c>
      <c r="N848" s="665">
        <v>8</v>
      </c>
      <c r="O848" s="748">
        <v>8</v>
      </c>
      <c r="P848" s="666">
        <v>3600</v>
      </c>
      <c r="Q848" s="681">
        <v>0.75</v>
      </c>
      <c r="R848" s="665">
        <v>6</v>
      </c>
      <c r="S848" s="681">
        <v>0.75</v>
      </c>
      <c r="T848" s="748">
        <v>6</v>
      </c>
      <c r="U848" s="704">
        <v>0.75</v>
      </c>
    </row>
    <row r="849" spans="1:21" ht="14.4" customHeight="1" x14ac:dyDescent="0.3">
      <c r="A849" s="664">
        <v>5</v>
      </c>
      <c r="B849" s="665" t="s">
        <v>2566</v>
      </c>
      <c r="C849" s="665" t="s">
        <v>2927</v>
      </c>
      <c r="D849" s="746" t="s">
        <v>4079</v>
      </c>
      <c r="E849" s="747" t="s">
        <v>2947</v>
      </c>
      <c r="F849" s="665" t="s">
        <v>2923</v>
      </c>
      <c r="G849" s="665" t="s">
        <v>3124</v>
      </c>
      <c r="H849" s="665" t="s">
        <v>529</v>
      </c>
      <c r="I849" s="665" t="s">
        <v>3125</v>
      </c>
      <c r="J849" s="665" t="s">
        <v>3126</v>
      </c>
      <c r="K849" s="665" t="s">
        <v>3127</v>
      </c>
      <c r="L849" s="666">
        <v>600</v>
      </c>
      <c r="M849" s="666">
        <v>2400</v>
      </c>
      <c r="N849" s="665">
        <v>4</v>
      </c>
      <c r="O849" s="748">
        <v>4</v>
      </c>
      <c r="P849" s="666">
        <v>1800</v>
      </c>
      <c r="Q849" s="681">
        <v>0.75</v>
      </c>
      <c r="R849" s="665">
        <v>3</v>
      </c>
      <c r="S849" s="681">
        <v>0.75</v>
      </c>
      <c r="T849" s="748">
        <v>3</v>
      </c>
      <c r="U849" s="704">
        <v>0.75</v>
      </c>
    </row>
    <row r="850" spans="1:21" ht="14.4" customHeight="1" x14ac:dyDescent="0.3">
      <c r="A850" s="664">
        <v>5</v>
      </c>
      <c r="B850" s="665" t="s">
        <v>2566</v>
      </c>
      <c r="C850" s="665" t="s">
        <v>2927</v>
      </c>
      <c r="D850" s="746" t="s">
        <v>4079</v>
      </c>
      <c r="E850" s="747" t="s">
        <v>2947</v>
      </c>
      <c r="F850" s="665" t="s">
        <v>2923</v>
      </c>
      <c r="G850" s="665" t="s">
        <v>3124</v>
      </c>
      <c r="H850" s="665" t="s">
        <v>529</v>
      </c>
      <c r="I850" s="665" t="s">
        <v>3626</v>
      </c>
      <c r="J850" s="665" t="s">
        <v>3126</v>
      </c>
      <c r="K850" s="665" t="s">
        <v>3627</v>
      </c>
      <c r="L850" s="666">
        <v>600</v>
      </c>
      <c r="M850" s="666">
        <v>600</v>
      </c>
      <c r="N850" s="665">
        <v>1</v>
      </c>
      <c r="O850" s="748">
        <v>1</v>
      </c>
      <c r="P850" s="666">
        <v>600</v>
      </c>
      <c r="Q850" s="681">
        <v>1</v>
      </c>
      <c r="R850" s="665">
        <v>1</v>
      </c>
      <c r="S850" s="681">
        <v>1</v>
      </c>
      <c r="T850" s="748">
        <v>1</v>
      </c>
      <c r="U850" s="704">
        <v>1</v>
      </c>
    </row>
    <row r="851" spans="1:21" ht="14.4" customHeight="1" x14ac:dyDescent="0.3">
      <c r="A851" s="664">
        <v>5</v>
      </c>
      <c r="B851" s="665" t="s">
        <v>2566</v>
      </c>
      <c r="C851" s="665" t="s">
        <v>2927</v>
      </c>
      <c r="D851" s="746" t="s">
        <v>4079</v>
      </c>
      <c r="E851" s="747" t="s">
        <v>2947</v>
      </c>
      <c r="F851" s="665" t="s">
        <v>2923</v>
      </c>
      <c r="G851" s="665" t="s">
        <v>3128</v>
      </c>
      <c r="H851" s="665" t="s">
        <v>529</v>
      </c>
      <c r="I851" s="665" t="s">
        <v>3814</v>
      </c>
      <c r="J851" s="665" t="s">
        <v>3815</v>
      </c>
      <c r="K851" s="665" t="s">
        <v>3816</v>
      </c>
      <c r="L851" s="666">
        <v>250</v>
      </c>
      <c r="M851" s="666">
        <v>250</v>
      </c>
      <c r="N851" s="665">
        <v>1</v>
      </c>
      <c r="O851" s="748">
        <v>1</v>
      </c>
      <c r="P851" s="666">
        <v>250</v>
      </c>
      <c r="Q851" s="681">
        <v>1</v>
      </c>
      <c r="R851" s="665">
        <v>1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5</v>
      </c>
      <c r="B852" s="665" t="s">
        <v>2566</v>
      </c>
      <c r="C852" s="665" t="s">
        <v>2927</v>
      </c>
      <c r="D852" s="746" t="s">
        <v>4079</v>
      </c>
      <c r="E852" s="747" t="s">
        <v>2947</v>
      </c>
      <c r="F852" s="665" t="s">
        <v>2923</v>
      </c>
      <c r="G852" s="665" t="s">
        <v>3128</v>
      </c>
      <c r="H852" s="665" t="s">
        <v>529</v>
      </c>
      <c r="I852" s="665" t="s">
        <v>3734</v>
      </c>
      <c r="J852" s="665" t="s">
        <v>3735</v>
      </c>
      <c r="K852" s="665" t="s">
        <v>3736</v>
      </c>
      <c r="L852" s="666">
        <v>1000</v>
      </c>
      <c r="M852" s="666">
        <v>5000</v>
      </c>
      <c r="N852" s="665">
        <v>5</v>
      </c>
      <c r="O852" s="748">
        <v>4</v>
      </c>
      <c r="P852" s="666">
        <v>5000</v>
      </c>
      <c r="Q852" s="681">
        <v>1</v>
      </c>
      <c r="R852" s="665">
        <v>5</v>
      </c>
      <c r="S852" s="681">
        <v>1</v>
      </c>
      <c r="T852" s="748">
        <v>4</v>
      </c>
      <c r="U852" s="704">
        <v>1</v>
      </c>
    </row>
    <row r="853" spans="1:21" ht="14.4" customHeight="1" x14ac:dyDescent="0.3">
      <c r="A853" s="664">
        <v>5</v>
      </c>
      <c r="B853" s="665" t="s">
        <v>2566</v>
      </c>
      <c r="C853" s="665" t="s">
        <v>2927</v>
      </c>
      <c r="D853" s="746" t="s">
        <v>4079</v>
      </c>
      <c r="E853" s="747" t="s">
        <v>2949</v>
      </c>
      <c r="F853" s="665" t="s">
        <v>2921</v>
      </c>
      <c r="G853" s="665" t="s">
        <v>2958</v>
      </c>
      <c r="H853" s="665" t="s">
        <v>529</v>
      </c>
      <c r="I853" s="665" t="s">
        <v>3138</v>
      </c>
      <c r="J853" s="665" t="s">
        <v>3139</v>
      </c>
      <c r="K853" s="665" t="s">
        <v>3140</v>
      </c>
      <c r="L853" s="666">
        <v>154.36000000000001</v>
      </c>
      <c r="M853" s="666">
        <v>308.72000000000003</v>
      </c>
      <c r="N853" s="665">
        <v>2</v>
      </c>
      <c r="O853" s="748">
        <v>1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5</v>
      </c>
      <c r="B854" s="665" t="s">
        <v>2566</v>
      </c>
      <c r="C854" s="665" t="s">
        <v>2927</v>
      </c>
      <c r="D854" s="746" t="s">
        <v>4079</v>
      </c>
      <c r="E854" s="747" t="s">
        <v>2949</v>
      </c>
      <c r="F854" s="665" t="s">
        <v>2921</v>
      </c>
      <c r="G854" s="665" t="s">
        <v>2958</v>
      </c>
      <c r="H854" s="665" t="s">
        <v>1433</v>
      </c>
      <c r="I854" s="665" t="s">
        <v>1716</v>
      </c>
      <c r="J854" s="665" t="s">
        <v>2425</v>
      </c>
      <c r="K854" s="665" t="s">
        <v>2756</v>
      </c>
      <c r="L854" s="666">
        <v>154.36000000000001</v>
      </c>
      <c r="M854" s="666">
        <v>154.36000000000001</v>
      </c>
      <c r="N854" s="665">
        <v>1</v>
      </c>
      <c r="O854" s="748">
        <v>1</v>
      </c>
      <c r="P854" s="666">
        <v>154.36000000000001</v>
      </c>
      <c r="Q854" s="681">
        <v>1</v>
      </c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5</v>
      </c>
      <c r="B855" s="665" t="s">
        <v>2566</v>
      </c>
      <c r="C855" s="665" t="s">
        <v>2927</v>
      </c>
      <c r="D855" s="746" t="s">
        <v>4079</v>
      </c>
      <c r="E855" s="747" t="s">
        <v>2949</v>
      </c>
      <c r="F855" s="665" t="s">
        <v>2921</v>
      </c>
      <c r="G855" s="665" t="s">
        <v>2958</v>
      </c>
      <c r="H855" s="665" t="s">
        <v>529</v>
      </c>
      <c r="I855" s="665" t="s">
        <v>3406</v>
      </c>
      <c r="J855" s="665" t="s">
        <v>3139</v>
      </c>
      <c r="K855" s="665" t="s">
        <v>2756</v>
      </c>
      <c r="L855" s="666">
        <v>0</v>
      </c>
      <c r="M855" s="666">
        <v>0</v>
      </c>
      <c r="N855" s="665">
        <v>1</v>
      </c>
      <c r="O855" s="748">
        <v>1</v>
      </c>
      <c r="P855" s="666">
        <v>0</v>
      </c>
      <c r="Q855" s="681"/>
      <c r="R855" s="665">
        <v>1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5</v>
      </c>
      <c r="B856" s="665" t="s">
        <v>2566</v>
      </c>
      <c r="C856" s="665" t="s">
        <v>2927</v>
      </c>
      <c r="D856" s="746" t="s">
        <v>4079</v>
      </c>
      <c r="E856" s="747" t="s">
        <v>2949</v>
      </c>
      <c r="F856" s="665" t="s">
        <v>2921</v>
      </c>
      <c r="G856" s="665" t="s">
        <v>2969</v>
      </c>
      <c r="H856" s="665" t="s">
        <v>529</v>
      </c>
      <c r="I856" s="665" t="s">
        <v>3143</v>
      </c>
      <c r="J856" s="665" t="s">
        <v>2971</v>
      </c>
      <c r="K856" s="665" t="s">
        <v>3144</v>
      </c>
      <c r="L856" s="666">
        <v>0</v>
      </c>
      <c r="M856" s="666">
        <v>0</v>
      </c>
      <c r="N856" s="665">
        <v>1</v>
      </c>
      <c r="O856" s="748">
        <v>1</v>
      </c>
      <c r="P856" s="666">
        <v>0</v>
      </c>
      <c r="Q856" s="681"/>
      <c r="R856" s="665">
        <v>1</v>
      </c>
      <c r="S856" s="681">
        <v>1</v>
      </c>
      <c r="T856" s="748">
        <v>1</v>
      </c>
      <c r="U856" s="704">
        <v>1</v>
      </c>
    </row>
    <row r="857" spans="1:21" ht="14.4" customHeight="1" x14ac:dyDescent="0.3">
      <c r="A857" s="664">
        <v>5</v>
      </c>
      <c r="B857" s="665" t="s">
        <v>2566</v>
      </c>
      <c r="C857" s="665" t="s">
        <v>2927</v>
      </c>
      <c r="D857" s="746" t="s">
        <v>4079</v>
      </c>
      <c r="E857" s="747" t="s">
        <v>2949</v>
      </c>
      <c r="F857" s="665" t="s">
        <v>2921</v>
      </c>
      <c r="G857" s="665" t="s">
        <v>3090</v>
      </c>
      <c r="H857" s="665" t="s">
        <v>529</v>
      </c>
      <c r="I857" s="665" t="s">
        <v>3091</v>
      </c>
      <c r="J857" s="665" t="s">
        <v>3092</v>
      </c>
      <c r="K857" s="665" t="s">
        <v>3093</v>
      </c>
      <c r="L857" s="666">
        <v>78.33</v>
      </c>
      <c r="M857" s="666">
        <v>234.99</v>
      </c>
      <c r="N857" s="665">
        <v>3</v>
      </c>
      <c r="O857" s="748">
        <v>3</v>
      </c>
      <c r="P857" s="666">
        <v>234.99</v>
      </c>
      <c r="Q857" s="681">
        <v>1</v>
      </c>
      <c r="R857" s="665">
        <v>3</v>
      </c>
      <c r="S857" s="681">
        <v>1</v>
      </c>
      <c r="T857" s="748">
        <v>3</v>
      </c>
      <c r="U857" s="704">
        <v>1</v>
      </c>
    </row>
    <row r="858" spans="1:21" ht="14.4" customHeight="1" x14ac:dyDescent="0.3">
      <c r="A858" s="664">
        <v>5</v>
      </c>
      <c r="B858" s="665" t="s">
        <v>2566</v>
      </c>
      <c r="C858" s="665" t="s">
        <v>2927</v>
      </c>
      <c r="D858" s="746" t="s">
        <v>4079</v>
      </c>
      <c r="E858" s="747" t="s">
        <v>2949</v>
      </c>
      <c r="F858" s="665" t="s">
        <v>2921</v>
      </c>
      <c r="G858" s="665" t="s">
        <v>2983</v>
      </c>
      <c r="H858" s="665" t="s">
        <v>1433</v>
      </c>
      <c r="I858" s="665" t="s">
        <v>1594</v>
      </c>
      <c r="J858" s="665" t="s">
        <v>2692</v>
      </c>
      <c r="K858" s="665" t="s">
        <v>2694</v>
      </c>
      <c r="L858" s="666">
        <v>186.87</v>
      </c>
      <c r="M858" s="666">
        <v>1121.22</v>
      </c>
      <c r="N858" s="665">
        <v>6</v>
      </c>
      <c r="O858" s="748">
        <v>2.5</v>
      </c>
      <c r="P858" s="666">
        <v>934.35</v>
      </c>
      <c r="Q858" s="681">
        <v>0.83333333333333337</v>
      </c>
      <c r="R858" s="665">
        <v>5</v>
      </c>
      <c r="S858" s="681">
        <v>0.83333333333333337</v>
      </c>
      <c r="T858" s="748">
        <v>2.25</v>
      </c>
      <c r="U858" s="704">
        <v>0.9</v>
      </c>
    </row>
    <row r="859" spans="1:21" ht="14.4" customHeight="1" x14ac:dyDescent="0.3">
      <c r="A859" s="664">
        <v>5</v>
      </c>
      <c r="B859" s="665" t="s">
        <v>2566</v>
      </c>
      <c r="C859" s="665" t="s">
        <v>2927</v>
      </c>
      <c r="D859" s="746" t="s">
        <v>4079</v>
      </c>
      <c r="E859" s="747" t="s">
        <v>2949</v>
      </c>
      <c r="F859" s="665" t="s">
        <v>2921</v>
      </c>
      <c r="G859" s="665" t="s">
        <v>2984</v>
      </c>
      <c r="H859" s="665" t="s">
        <v>529</v>
      </c>
      <c r="I859" s="665" t="s">
        <v>2985</v>
      </c>
      <c r="J859" s="665" t="s">
        <v>976</v>
      </c>
      <c r="K859" s="665" t="s">
        <v>2986</v>
      </c>
      <c r="L859" s="666">
        <v>29.31</v>
      </c>
      <c r="M859" s="666">
        <v>117.24</v>
      </c>
      <c r="N859" s="665">
        <v>4</v>
      </c>
      <c r="O859" s="748">
        <v>2</v>
      </c>
      <c r="P859" s="666">
        <v>58.62</v>
      </c>
      <c r="Q859" s="681">
        <v>0.5</v>
      </c>
      <c r="R859" s="665">
        <v>2</v>
      </c>
      <c r="S859" s="681">
        <v>0.5</v>
      </c>
      <c r="T859" s="748">
        <v>0.75</v>
      </c>
      <c r="U859" s="704">
        <v>0.375</v>
      </c>
    </row>
    <row r="860" spans="1:21" ht="14.4" customHeight="1" x14ac:dyDescent="0.3">
      <c r="A860" s="664">
        <v>5</v>
      </c>
      <c r="B860" s="665" t="s">
        <v>2566</v>
      </c>
      <c r="C860" s="665" t="s">
        <v>2927</v>
      </c>
      <c r="D860" s="746" t="s">
        <v>4079</v>
      </c>
      <c r="E860" s="747" t="s">
        <v>2949</v>
      </c>
      <c r="F860" s="665" t="s">
        <v>2921</v>
      </c>
      <c r="G860" s="665" t="s">
        <v>2984</v>
      </c>
      <c r="H860" s="665" t="s">
        <v>529</v>
      </c>
      <c r="I860" s="665" t="s">
        <v>3246</v>
      </c>
      <c r="J860" s="665" t="s">
        <v>2993</v>
      </c>
      <c r="K860" s="665" t="s">
        <v>3247</v>
      </c>
      <c r="L860" s="666">
        <v>35.17</v>
      </c>
      <c r="M860" s="666">
        <v>35.17</v>
      </c>
      <c r="N860" s="665">
        <v>1</v>
      </c>
      <c r="O860" s="748">
        <v>0.5</v>
      </c>
      <c r="P860" s="666">
        <v>35.17</v>
      </c>
      <c r="Q860" s="681">
        <v>1</v>
      </c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5</v>
      </c>
      <c r="B861" s="665" t="s">
        <v>2566</v>
      </c>
      <c r="C861" s="665" t="s">
        <v>2927</v>
      </c>
      <c r="D861" s="746" t="s">
        <v>4079</v>
      </c>
      <c r="E861" s="747" t="s">
        <v>2949</v>
      </c>
      <c r="F861" s="665" t="s">
        <v>2921</v>
      </c>
      <c r="G861" s="665" t="s">
        <v>3011</v>
      </c>
      <c r="H861" s="665" t="s">
        <v>529</v>
      </c>
      <c r="I861" s="665" t="s">
        <v>822</v>
      </c>
      <c r="J861" s="665" t="s">
        <v>823</v>
      </c>
      <c r="K861" s="665" t="s">
        <v>3013</v>
      </c>
      <c r="L861" s="666">
        <v>155.24</v>
      </c>
      <c r="M861" s="666">
        <v>310.48</v>
      </c>
      <c r="N861" s="665">
        <v>2</v>
      </c>
      <c r="O861" s="748">
        <v>1.5</v>
      </c>
      <c r="P861" s="666">
        <v>310.48</v>
      </c>
      <c r="Q861" s="681">
        <v>1</v>
      </c>
      <c r="R861" s="665">
        <v>2</v>
      </c>
      <c r="S861" s="681">
        <v>1</v>
      </c>
      <c r="T861" s="748">
        <v>1.5</v>
      </c>
      <c r="U861" s="704">
        <v>1</v>
      </c>
    </row>
    <row r="862" spans="1:21" ht="14.4" customHeight="1" x14ac:dyDescent="0.3">
      <c r="A862" s="664">
        <v>5</v>
      </c>
      <c r="B862" s="665" t="s">
        <v>2566</v>
      </c>
      <c r="C862" s="665" t="s">
        <v>2927</v>
      </c>
      <c r="D862" s="746" t="s">
        <v>4079</v>
      </c>
      <c r="E862" s="747" t="s">
        <v>2949</v>
      </c>
      <c r="F862" s="665" t="s">
        <v>2921</v>
      </c>
      <c r="G862" s="665" t="s">
        <v>3011</v>
      </c>
      <c r="H862" s="665" t="s">
        <v>529</v>
      </c>
      <c r="I862" s="665" t="s">
        <v>910</v>
      </c>
      <c r="J862" s="665" t="s">
        <v>823</v>
      </c>
      <c r="K862" s="665" t="s">
        <v>3014</v>
      </c>
      <c r="L862" s="666">
        <v>77.62</v>
      </c>
      <c r="M862" s="666">
        <v>77.62</v>
      </c>
      <c r="N862" s="665">
        <v>1</v>
      </c>
      <c r="O862" s="748">
        <v>0.5</v>
      </c>
      <c r="P862" s="666">
        <v>77.62</v>
      </c>
      <c r="Q862" s="681">
        <v>1</v>
      </c>
      <c r="R862" s="665">
        <v>1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5</v>
      </c>
      <c r="B863" s="665" t="s">
        <v>2566</v>
      </c>
      <c r="C863" s="665" t="s">
        <v>2927</v>
      </c>
      <c r="D863" s="746" t="s">
        <v>4079</v>
      </c>
      <c r="E863" s="747" t="s">
        <v>2949</v>
      </c>
      <c r="F863" s="665" t="s">
        <v>2921</v>
      </c>
      <c r="G863" s="665" t="s">
        <v>3672</v>
      </c>
      <c r="H863" s="665" t="s">
        <v>1433</v>
      </c>
      <c r="I863" s="665" t="s">
        <v>3675</v>
      </c>
      <c r="J863" s="665" t="s">
        <v>2729</v>
      </c>
      <c r="K863" s="665" t="s">
        <v>3676</v>
      </c>
      <c r="L863" s="666">
        <v>819.07</v>
      </c>
      <c r="M863" s="666">
        <v>819.07</v>
      </c>
      <c r="N863" s="665">
        <v>1</v>
      </c>
      <c r="O863" s="748">
        <v>1</v>
      </c>
      <c r="P863" s="666">
        <v>819.07</v>
      </c>
      <c r="Q863" s="681">
        <v>1</v>
      </c>
      <c r="R863" s="665">
        <v>1</v>
      </c>
      <c r="S863" s="681">
        <v>1</v>
      </c>
      <c r="T863" s="748">
        <v>1</v>
      </c>
      <c r="U863" s="704">
        <v>1</v>
      </c>
    </row>
    <row r="864" spans="1:21" ht="14.4" customHeight="1" x14ac:dyDescent="0.3">
      <c r="A864" s="664">
        <v>5</v>
      </c>
      <c r="B864" s="665" t="s">
        <v>2566</v>
      </c>
      <c r="C864" s="665" t="s">
        <v>2927</v>
      </c>
      <c r="D864" s="746" t="s">
        <v>4079</v>
      </c>
      <c r="E864" s="747" t="s">
        <v>2949</v>
      </c>
      <c r="F864" s="665" t="s">
        <v>2921</v>
      </c>
      <c r="G864" s="665" t="s">
        <v>3817</v>
      </c>
      <c r="H864" s="665" t="s">
        <v>529</v>
      </c>
      <c r="I864" s="665" t="s">
        <v>1916</v>
      </c>
      <c r="J864" s="665" t="s">
        <v>984</v>
      </c>
      <c r="K864" s="665" t="s">
        <v>3818</v>
      </c>
      <c r="L864" s="666">
        <v>90.53</v>
      </c>
      <c r="M864" s="666">
        <v>90.53</v>
      </c>
      <c r="N864" s="665">
        <v>1</v>
      </c>
      <c r="O864" s="748">
        <v>1</v>
      </c>
      <c r="P864" s="666">
        <v>90.53</v>
      </c>
      <c r="Q864" s="681">
        <v>1</v>
      </c>
      <c r="R864" s="665">
        <v>1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5</v>
      </c>
      <c r="B865" s="665" t="s">
        <v>2566</v>
      </c>
      <c r="C865" s="665" t="s">
        <v>2927</v>
      </c>
      <c r="D865" s="746" t="s">
        <v>4079</v>
      </c>
      <c r="E865" s="747" t="s">
        <v>2949</v>
      </c>
      <c r="F865" s="665" t="s">
        <v>2921</v>
      </c>
      <c r="G865" s="665" t="s">
        <v>3176</v>
      </c>
      <c r="H865" s="665" t="s">
        <v>529</v>
      </c>
      <c r="I865" s="665" t="s">
        <v>3177</v>
      </c>
      <c r="J865" s="665" t="s">
        <v>3178</v>
      </c>
      <c r="K865" s="665" t="s">
        <v>3179</v>
      </c>
      <c r="L865" s="666">
        <v>66.88</v>
      </c>
      <c r="M865" s="666">
        <v>133.76</v>
      </c>
      <c r="N865" s="665">
        <v>2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5</v>
      </c>
      <c r="B866" s="665" t="s">
        <v>2566</v>
      </c>
      <c r="C866" s="665" t="s">
        <v>2927</v>
      </c>
      <c r="D866" s="746" t="s">
        <v>4079</v>
      </c>
      <c r="E866" s="747" t="s">
        <v>2949</v>
      </c>
      <c r="F866" s="665" t="s">
        <v>2921</v>
      </c>
      <c r="G866" s="665" t="s">
        <v>3023</v>
      </c>
      <c r="H866" s="665" t="s">
        <v>529</v>
      </c>
      <c r="I866" s="665" t="s">
        <v>894</v>
      </c>
      <c r="J866" s="665" t="s">
        <v>895</v>
      </c>
      <c r="K866" s="665" t="s">
        <v>3024</v>
      </c>
      <c r="L866" s="666">
        <v>657.67</v>
      </c>
      <c r="M866" s="666">
        <v>657.67</v>
      </c>
      <c r="N866" s="665">
        <v>1</v>
      </c>
      <c r="O866" s="748">
        <v>1</v>
      </c>
      <c r="P866" s="666">
        <v>657.67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5</v>
      </c>
      <c r="B867" s="665" t="s">
        <v>2566</v>
      </c>
      <c r="C867" s="665" t="s">
        <v>2927</v>
      </c>
      <c r="D867" s="746" t="s">
        <v>4079</v>
      </c>
      <c r="E867" s="747" t="s">
        <v>2949</v>
      </c>
      <c r="F867" s="665" t="s">
        <v>2923</v>
      </c>
      <c r="G867" s="665" t="s">
        <v>3272</v>
      </c>
      <c r="H867" s="665" t="s">
        <v>529</v>
      </c>
      <c r="I867" s="665" t="s">
        <v>3287</v>
      </c>
      <c r="J867" s="665" t="s">
        <v>3288</v>
      </c>
      <c r="K867" s="665" t="s">
        <v>3289</v>
      </c>
      <c r="L867" s="666">
        <v>100</v>
      </c>
      <c r="M867" s="666">
        <v>400</v>
      </c>
      <c r="N867" s="665">
        <v>4</v>
      </c>
      <c r="O867" s="748">
        <v>1</v>
      </c>
      <c r="P867" s="666">
        <v>400</v>
      </c>
      <c r="Q867" s="681">
        <v>1</v>
      </c>
      <c r="R867" s="665">
        <v>4</v>
      </c>
      <c r="S867" s="681">
        <v>1</v>
      </c>
      <c r="T867" s="748">
        <v>1</v>
      </c>
      <c r="U867" s="704">
        <v>1</v>
      </c>
    </row>
    <row r="868" spans="1:21" ht="14.4" customHeight="1" x14ac:dyDescent="0.3">
      <c r="A868" s="664">
        <v>5</v>
      </c>
      <c r="B868" s="665" t="s">
        <v>2566</v>
      </c>
      <c r="C868" s="665" t="s">
        <v>2927</v>
      </c>
      <c r="D868" s="746" t="s">
        <v>4079</v>
      </c>
      <c r="E868" s="747" t="s">
        <v>2949</v>
      </c>
      <c r="F868" s="665" t="s">
        <v>2923</v>
      </c>
      <c r="G868" s="665" t="s">
        <v>3272</v>
      </c>
      <c r="H868" s="665" t="s">
        <v>529</v>
      </c>
      <c r="I868" s="665" t="s">
        <v>3290</v>
      </c>
      <c r="J868" s="665" t="s">
        <v>3291</v>
      </c>
      <c r="K868" s="665" t="s">
        <v>3292</v>
      </c>
      <c r="L868" s="666">
        <v>160</v>
      </c>
      <c r="M868" s="666">
        <v>640</v>
      </c>
      <c r="N868" s="665">
        <v>4</v>
      </c>
      <c r="O868" s="748">
        <v>1</v>
      </c>
      <c r="P868" s="666">
        <v>320</v>
      </c>
      <c r="Q868" s="681">
        <v>0.5</v>
      </c>
      <c r="R868" s="665">
        <v>2</v>
      </c>
      <c r="S868" s="681">
        <v>0.5</v>
      </c>
      <c r="T868" s="748">
        <v>0.5</v>
      </c>
      <c r="U868" s="704">
        <v>0.5</v>
      </c>
    </row>
    <row r="869" spans="1:21" ht="14.4" customHeight="1" x14ac:dyDescent="0.3">
      <c r="A869" s="664">
        <v>5</v>
      </c>
      <c r="B869" s="665" t="s">
        <v>2566</v>
      </c>
      <c r="C869" s="665" t="s">
        <v>2927</v>
      </c>
      <c r="D869" s="746" t="s">
        <v>4079</v>
      </c>
      <c r="E869" s="747" t="s">
        <v>2949</v>
      </c>
      <c r="F869" s="665" t="s">
        <v>2923</v>
      </c>
      <c r="G869" s="665" t="s">
        <v>3272</v>
      </c>
      <c r="H869" s="665" t="s">
        <v>529</v>
      </c>
      <c r="I869" s="665" t="s">
        <v>3614</v>
      </c>
      <c r="J869" s="665" t="s">
        <v>3615</v>
      </c>
      <c r="K869" s="665" t="s">
        <v>3616</v>
      </c>
      <c r="L869" s="666">
        <v>992.37</v>
      </c>
      <c r="M869" s="666">
        <v>3969.48</v>
      </c>
      <c r="N869" s="665">
        <v>4</v>
      </c>
      <c r="O869" s="748">
        <v>1</v>
      </c>
      <c r="P869" s="666">
        <v>1984.74</v>
      </c>
      <c r="Q869" s="681">
        <v>0.5</v>
      </c>
      <c r="R869" s="665">
        <v>2</v>
      </c>
      <c r="S869" s="681">
        <v>0.5</v>
      </c>
      <c r="T869" s="748">
        <v>0.5</v>
      </c>
      <c r="U869" s="704">
        <v>0.5</v>
      </c>
    </row>
    <row r="870" spans="1:21" ht="14.4" customHeight="1" x14ac:dyDescent="0.3">
      <c r="A870" s="664">
        <v>5</v>
      </c>
      <c r="B870" s="665" t="s">
        <v>2566</v>
      </c>
      <c r="C870" s="665" t="s">
        <v>2927</v>
      </c>
      <c r="D870" s="746" t="s">
        <v>4079</v>
      </c>
      <c r="E870" s="747" t="s">
        <v>2949</v>
      </c>
      <c r="F870" s="665" t="s">
        <v>2923</v>
      </c>
      <c r="G870" s="665" t="s">
        <v>3272</v>
      </c>
      <c r="H870" s="665" t="s">
        <v>529</v>
      </c>
      <c r="I870" s="665" t="s">
        <v>3819</v>
      </c>
      <c r="J870" s="665" t="s">
        <v>3820</v>
      </c>
      <c r="K870" s="665" t="s">
        <v>3821</v>
      </c>
      <c r="L870" s="666">
        <v>160</v>
      </c>
      <c r="M870" s="666">
        <v>9600</v>
      </c>
      <c r="N870" s="665">
        <v>60</v>
      </c>
      <c r="O870" s="748">
        <v>1</v>
      </c>
      <c r="P870" s="666">
        <v>4800</v>
      </c>
      <c r="Q870" s="681">
        <v>0.5</v>
      </c>
      <c r="R870" s="665">
        <v>30</v>
      </c>
      <c r="S870" s="681">
        <v>0.5</v>
      </c>
      <c r="T870" s="748">
        <v>0.5</v>
      </c>
      <c r="U870" s="704">
        <v>0.5</v>
      </c>
    </row>
    <row r="871" spans="1:21" ht="14.4" customHeight="1" x14ac:dyDescent="0.3">
      <c r="A871" s="664">
        <v>5</v>
      </c>
      <c r="B871" s="665" t="s">
        <v>2566</v>
      </c>
      <c r="C871" s="665" t="s">
        <v>2927</v>
      </c>
      <c r="D871" s="746" t="s">
        <v>4079</v>
      </c>
      <c r="E871" s="747" t="s">
        <v>2949</v>
      </c>
      <c r="F871" s="665" t="s">
        <v>2923</v>
      </c>
      <c r="G871" s="665" t="s">
        <v>3128</v>
      </c>
      <c r="H871" s="665" t="s">
        <v>529</v>
      </c>
      <c r="I871" s="665" t="s">
        <v>3734</v>
      </c>
      <c r="J871" s="665" t="s">
        <v>3735</v>
      </c>
      <c r="K871" s="665" t="s">
        <v>3736</v>
      </c>
      <c r="L871" s="666">
        <v>1000</v>
      </c>
      <c r="M871" s="666">
        <v>2000</v>
      </c>
      <c r="N871" s="665">
        <v>2</v>
      </c>
      <c r="O871" s="748">
        <v>1</v>
      </c>
      <c r="P871" s="666">
        <v>1000</v>
      </c>
      <c r="Q871" s="681">
        <v>0.5</v>
      </c>
      <c r="R871" s="665">
        <v>1</v>
      </c>
      <c r="S871" s="681">
        <v>0.5</v>
      </c>
      <c r="T871" s="748">
        <v>0.5</v>
      </c>
      <c r="U871" s="704">
        <v>0.5</v>
      </c>
    </row>
    <row r="872" spans="1:21" ht="14.4" customHeight="1" x14ac:dyDescent="0.3">
      <c r="A872" s="664">
        <v>5</v>
      </c>
      <c r="B872" s="665" t="s">
        <v>2566</v>
      </c>
      <c r="C872" s="665" t="s">
        <v>2927</v>
      </c>
      <c r="D872" s="746" t="s">
        <v>4079</v>
      </c>
      <c r="E872" s="747" t="s">
        <v>2946</v>
      </c>
      <c r="F872" s="665" t="s">
        <v>2921</v>
      </c>
      <c r="G872" s="665" t="s">
        <v>2958</v>
      </c>
      <c r="H872" s="665" t="s">
        <v>529</v>
      </c>
      <c r="I872" s="665" t="s">
        <v>3138</v>
      </c>
      <c r="J872" s="665" t="s">
        <v>3139</v>
      </c>
      <c r="K872" s="665" t="s">
        <v>3140</v>
      </c>
      <c r="L872" s="666">
        <v>154.36000000000001</v>
      </c>
      <c r="M872" s="666">
        <v>308.72000000000003</v>
      </c>
      <c r="N872" s="665">
        <v>2</v>
      </c>
      <c r="O872" s="748">
        <v>0.5</v>
      </c>
      <c r="P872" s="666">
        <v>308.72000000000003</v>
      </c>
      <c r="Q872" s="681">
        <v>1</v>
      </c>
      <c r="R872" s="665">
        <v>2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5</v>
      </c>
      <c r="B873" s="665" t="s">
        <v>2566</v>
      </c>
      <c r="C873" s="665" t="s">
        <v>2927</v>
      </c>
      <c r="D873" s="746" t="s">
        <v>4079</v>
      </c>
      <c r="E873" s="747" t="s">
        <v>2946</v>
      </c>
      <c r="F873" s="665" t="s">
        <v>2921</v>
      </c>
      <c r="G873" s="665" t="s">
        <v>2958</v>
      </c>
      <c r="H873" s="665" t="s">
        <v>1433</v>
      </c>
      <c r="I873" s="665" t="s">
        <v>1716</v>
      </c>
      <c r="J873" s="665" t="s">
        <v>2425</v>
      </c>
      <c r="K873" s="665" t="s">
        <v>2756</v>
      </c>
      <c r="L873" s="666">
        <v>154.36000000000001</v>
      </c>
      <c r="M873" s="666">
        <v>308.72000000000003</v>
      </c>
      <c r="N873" s="665">
        <v>2</v>
      </c>
      <c r="O873" s="748">
        <v>2</v>
      </c>
      <c r="P873" s="666">
        <v>308.72000000000003</v>
      </c>
      <c r="Q873" s="681">
        <v>1</v>
      </c>
      <c r="R873" s="665">
        <v>2</v>
      </c>
      <c r="S873" s="681">
        <v>1</v>
      </c>
      <c r="T873" s="748">
        <v>2</v>
      </c>
      <c r="U873" s="704">
        <v>1</v>
      </c>
    </row>
    <row r="874" spans="1:21" ht="14.4" customHeight="1" x14ac:dyDescent="0.3">
      <c r="A874" s="664">
        <v>5</v>
      </c>
      <c r="B874" s="665" t="s">
        <v>2566</v>
      </c>
      <c r="C874" s="665" t="s">
        <v>2927</v>
      </c>
      <c r="D874" s="746" t="s">
        <v>4079</v>
      </c>
      <c r="E874" s="747" t="s">
        <v>2946</v>
      </c>
      <c r="F874" s="665" t="s">
        <v>2921</v>
      </c>
      <c r="G874" s="665" t="s">
        <v>2958</v>
      </c>
      <c r="H874" s="665" t="s">
        <v>1433</v>
      </c>
      <c r="I874" s="665" t="s">
        <v>1728</v>
      </c>
      <c r="J874" s="665" t="s">
        <v>2760</v>
      </c>
      <c r="K874" s="665" t="s">
        <v>2761</v>
      </c>
      <c r="L874" s="666">
        <v>111.22</v>
      </c>
      <c r="M874" s="666">
        <v>111.22</v>
      </c>
      <c r="N874" s="665">
        <v>1</v>
      </c>
      <c r="O874" s="748">
        <v>1</v>
      </c>
      <c r="P874" s="666">
        <v>111.22</v>
      </c>
      <c r="Q874" s="681">
        <v>1</v>
      </c>
      <c r="R874" s="665">
        <v>1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5</v>
      </c>
      <c r="B875" s="665" t="s">
        <v>2566</v>
      </c>
      <c r="C875" s="665" t="s">
        <v>2927</v>
      </c>
      <c r="D875" s="746" t="s">
        <v>4079</v>
      </c>
      <c r="E875" s="747" t="s">
        <v>2946</v>
      </c>
      <c r="F875" s="665" t="s">
        <v>2921</v>
      </c>
      <c r="G875" s="665" t="s">
        <v>2958</v>
      </c>
      <c r="H875" s="665" t="s">
        <v>529</v>
      </c>
      <c r="I875" s="665" t="s">
        <v>3632</v>
      </c>
      <c r="J875" s="665" t="s">
        <v>3139</v>
      </c>
      <c r="K875" s="665" t="s">
        <v>3633</v>
      </c>
      <c r="L875" s="666">
        <v>154.36000000000001</v>
      </c>
      <c r="M875" s="666">
        <v>154.36000000000001</v>
      </c>
      <c r="N875" s="665">
        <v>1</v>
      </c>
      <c r="O875" s="748">
        <v>1</v>
      </c>
      <c r="P875" s="666">
        <v>154.36000000000001</v>
      </c>
      <c r="Q875" s="681">
        <v>1</v>
      </c>
      <c r="R875" s="665">
        <v>1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5</v>
      </c>
      <c r="B876" s="665" t="s">
        <v>2566</v>
      </c>
      <c r="C876" s="665" t="s">
        <v>2927</v>
      </c>
      <c r="D876" s="746" t="s">
        <v>4079</v>
      </c>
      <c r="E876" s="747" t="s">
        <v>2946</v>
      </c>
      <c r="F876" s="665" t="s">
        <v>2921</v>
      </c>
      <c r="G876" s="665" t="s">
        <v>2958</v>
      </c>
      <c r="H876" s="665" t="s">
        <v>1433</v>
      </c>
      <c r="I876" s="665" t="s">
        <v>2424</v>
      </c>
      <c r="J876" s="665" t="s">
        <v>2425</v>
      </c>
      <c r="K876" s="665" t="s">
        <v>2880</v>
      </c>
      <c r="L876" s="666">
        <v>225.06</v>
      </c>
      <c r="M876" s="666">
        <v>450.12</v>
      </c>
      <c r="N876" s="665">
        <v>2</v>
      </c>
      <c r="O876" s="748">
        <v>1.5</v>
      </c>
      <c r="P876" s="666">
        <v>225.06</v>
      </c>
      <c r="Q876" s="681">
        <v>0.5</v>
      </c>
      <c r="R876" s="665">
        <v>1</v>
      </c>
      <c r="S876" s="681">
        <v>0.5</v>
      </c>
      <c r="T876" s="748">
        <v>1</v>
      </c>
      <c r="U876" s="704">
        <v>0.66666666666666663</v>
      </c>
    </row>
    <row r="877" spans="1:21" ht="14.4" customHeight="1" x14ac:dyDescent="0.3">
      <c r="A877" s="664">
        <v>5</v>
      </c>
      <c r="B877" s="665" t="s">
        <v>2566</v>
      </c>
      <c r="C877" s="665" t="s">
        <v>2927</v>
      </c>
      <c r="D877" s="746" t="s">
        <v>4079</v>
      </c>
      <c r="E877" s="747" t="s">
        <v>2946</v>
      </c>
      <c r="F877" s="665" t="s">
        <v>2921</v>
      </c>
      <c r="G877" s="665" t="s">
        <v>2969</v>
      </c>
      <c r="H877" s="665" t="s">
        <v>529</v>
      </c>
      <c r="I877" s="665" t="s">
        <v>1652</v>
      </c>
      <c r="J877" s="665" t="s">
        <v>2971</v>
      </c>
      <c r="K877" s="665" t="s">
        <v>2770</v>
      </c>
      <c r="L877" s="666">
        <v>170.52</v>
      </c>
      <c r="M877" s="666">
        <v>341.04</v>
      </c>
      <c r="N877" s="665">
        <v>2</v>
      </c>
      <c r="O877" s="748">
        <v>1.5</v>
      </c>
      <c r="P877" s="666">
        <v>341.04</v>
      </c>
      <c r="Q877" s="681">
        <v>1</v>
      </c>
      <c r="R877" s="665">
        <v>2</v>
      </c>
      <c r="S877" s="681">
        <v>1</v>
      </c>
      <c r="T877" s="748">
        <v>1.5</v>
      </c>
      <c r="U877" s="704">
        <v>1</v>
      </c>
    </row>
    <row r="878" spans="1:21" ht="14.4" customHeight="1" x14ac:dyDescent="0.3">
      <c r="A878" s="664">
        <v>5</v>
      </c>
      <c r="B878" s="665" t="s">
        <v>2566</v>
      </c>
      <c r="C878" s="665" t="s">
        <v>2927</v>
      </c>
      <c r="D878" s="746" t="s">
        <v>4079</v>
      </c>
      <c r="E878" s="747" t="s">
        <v>2946</v>
      </c>
      <c r="F878" s="665" t="s">
        <v>2921</v>
      </c>
      <c r="G878" s="665" t="s">
        <v>3090</v>
      </c>
      <c r="H878" s="665" t="s">
        <v>529</v>
      </c>
      <c r="I878" s="665" t="s">
        <v>1713</v>
      </c>
      <c r="J878" s="665" t="s">
        <v>1714</v>
      </c>
      <c r="K878" s="665" t="s">
        <v>2770</v>
      </c>
      <c r="L878" s="666">
        <v>78.33</v>
      </c>
      <c r="M878" s="666">
        <v>156.66</v>
      </c>
      <c r="N878" s="665">
        <v>2</v>
      </c>
      <c r="O878" s="748">
        <v>0.5</v>
      </c>
      <c r="P878" s="666">
        <v>156.66</v>
      </c>
      <c r="Q878" s="681">
        <v>1</v>
      </c>
      <c r="R878" s="665">
        <v>2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5</v>
      </c>
      <c r="B879" s="665" t="s">
        <v>2566</v>
      </c>
      <c r="C879" s="665" t="s">
        <v>2927</v>
      </c>
      <c r="D879" s="746" t="s">
        <v>4079</v>
      </c>
      <c r="E879" s="747" t="s">
        <v>2946</v>
      </c>
      <c r="F879" s="665" t="s">
        <v>2921</v>
      </c>
      <c r="G879" s="665" t="s">
        <v>3090</v>
      </c>
      <c r="H879" s="665" t="s">
        <v>529</v>
      </c>
      <c r="I879" s="665" t="s">
        <v>3091</v>
      </c>
      <c r="J879" s="665" t="s">
        <v>3092</v>
      </c>
      <c r="K879" s="665" t="s">
        <v>3093</v>
      </c>
      <c r="L879" s="666">
        <v>78.33</v>
      </c>
      <c r="M879" s="666">
        <v>78.33</v>
      </c>
      <c r="N879" s="665">
        <v>1</v>
      </c>
      <c r="O879" s="748">
        <v>1</v>
      </c>
      <c r="P879" s="666">
        <v>78.33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5</v>
      </c>
      <c r="B880" s="665" t="s">
        <v>2566</v>
      </c>
      <c r="C880" s="665" t="s">
        <v>2927</v>
      </c>
      <c r="D880" s="746" t="s">
        <v>4079</v>
      </c>
      <c r="E880" s="747" t="s">
        <v>2946</v>
      </c>
      <c r="F880" s="665" t="s">
        <v>2921</v>
      </c>
      <c r="G880" s="665" t="s">
        <v>3264</v>
      </c>
      <c r="H880" s="665" t="s">
        <v>529</v>
      </c>
      <c r="I880" s="665" t="s">
        <v>3822</v>
      </c>
      <c r="J880" s="665" t="s">
        <v>3266</v>
      </c>
      <c r="K880" s="665" t="s">
        <v>3823</v>
      </c>
      <c r="L880" s="666">
        <v>0</v>
      </c>
      <c r="M880" s="666">
        <v>0</v>
      </c>
      <c r="N880" s="665">
        <v>2</v>
      </c>
      <c r="O880" s="748">
        <v>1</v>
      </c>
      <c r="P880" s="666">
        <v>0</v>
      </c>
      <c r="Q880" s="681"/>
      <c r="R880" s="665">
        <v>1</v>
      </c>
      <c r="S880" s="681">
        <v>0.5</v>
      </c>
      <c r="T880" s="748">
        <v>0.5</v>
      </c>
      <c r="U880" s="704">
        <v>0.5</v>
      </c>
    </row>
    <row r="881" spans="1:21" ht="14.4" customHeight="1" x14ac:dyDescent="0.3">
      <c r="A881" s="664">
        <v>5</v>
      </c>
      <c r="B881" s="665" t="s">
        <v>2566</v>
      </c>
      <c r="C881" s="665" t="s">
        <v>2927</v>
      </c>
      <c r="D881" s="746" t="s">
        <v>4079</v>
      </c>
      <c r="E881" s="747" t="s">
        <v>2946</v>
      </c>
      <c r="F881" s="665" t="s">
        <v>2921</v>
      </c>
      <c r="G881" s="665" t="s">
        <v>2973</v>
      </c>
      <c r="H881" s="665" t="s">
        <v>529</v>
      </c>
      <c r="I881" s="665" t="s">
        <v>695</v>
      </c>
      <c r="J881" s="665" t="s">
        <v>696</v>
      </c>
      <c r="K881" s="665" t="s">
        <v>2974</v>
      </c>
      <c r="L881" s="666">
        <v>91.11</v>
      </c>
      <c r="M881" s="666">
        <v>364.44</v>
      </c>
      <c r="N881" s="665">
        <v>4</v>
      </c>
      <c r="O881" s="748">
        <v>2.5</v>
      </c>
      <c r="P881" s="666">
        <v>182.22</v>
      </c>
      <c r="Q881" s="681">
        <v>0.5</v>
      </c>
      <c r="R881" s="665">
        <v>2</v>
      </c>
      <c r="S881" s="681">
        <v>0.5</v>
      </c>
      <c r="T881" s="748">
        <v>1.25</v>
      </c>
      <c r="U881" s="704">
        <v>0.5</v>
      </c>
    </row>
    <row r="882" spans="1:21" ht="14.4" customHeight="1" x14ac:dyDescent="0.3">
      <c r="A882" s="664">
        <v>5</v>
      </c>
      <c r="B882" s="665" t="s">
        <v>2566</v>
      </c>
      <c r="C882" s="665" t="s">
        <v>2927</v>
      </c>
      <c r="D882" s="746" t="s">
        <v>4079</v>
      </c>
      <c r="E882" s="747" t="s">
        <v>2946</v>
      </c>
      <c r="F882" s="665" t="s">
        <v>2921</v>
      </c>
      <c r="G882" s="665" t="s">
        <v>2973</v>
      </c>
      <c r="H882" s="665" t="s">
        <v>529</v>
      </c>
      <c r="I882" s="665" t="s">
        <v>3643</v>
      </c>
      <c r="J882" s="665" t="s">
        <v>696</v>
      </c>
      <c r="K882" s="665" t="s">
        <v>2974</v>
      </c>
      <c r="L882" s="666">
        <v>91.11</v>
      </c>
      <c r="M882" s="666">
        <v>91.11</v>
      </c>
      <c r="N882" s="665">
        <v>1</v>
      </c>
      <c r="O882" s="748">
        <v>1</v>
      </c>
      <c r="P882" s="666">
        <v>91.11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5</v>
      </c>
      <c r="B883" s="665" t="s">
        <v>2566</v>
      </c>
      <c r="C883" s="665" t="s">
        <v>2927</v>
      </c>
      <c r="D883" s="746" t="s">
        <v>4079</v>
      </c>
      <c r="E883" s="747" t="s">
        <v>2946</v>
      </c>
      <c r="F883" s="665" t="s">
        <v>2921</v>
      </c>
      <c r="G883" s="665" t="s">
        <v>2973</v>
      </c>
      <c r="H883" s="665" t="s">
        <v>529</v>
      </c>
      <c r="I883" s="665" t="s">
        <v>3145</v>
      </c>
      <c r="J883" s="665" t="s">
        <v>696</v>
      </c>
      <c r="K883" s="665" t="s">
        <v>2976</v>
      </c>
      <c r="L883" s="666">
        <v>0</v>
      </c>
      <c r="M883" s="666">
        <v>0</v>
      </c>
      <c r="N883" s="665">
        <v>1</v>
      </c>
      <c r="O883" s="748">
        <v>0.5</v>
      </c>
      <c r="P883" s="666">
        <v>0</v>
      </c>
      <c r="Q883" s="681"/>
      <c r="R883" s="665">
        <v>1</v>
      </c>
      <c r="S883" s="681">
        <v>1</v>
      </c>
      <c r="T883" s="748">
        <v>0.5</v>
      </c>
      <c r="U883" s="704">
        <v>1</v>
      </c>
    </row>
    <row r="884" spans="1:21" ht="14.4" customHeight="1" x14ac:dyDescent="0.3">
      <c r="A884" s="664">
        <v>5</v>
      </c>
      <c r="B884" s="665" t="s">
        <v>2566</v>
      </c>
      <c r="C884" s="665" t="s">
        <v>2927</v>
      </c>
      <c r="D884" s="746" t="s">
        <v>4079</v>
      </c>
      <c r="E884" s="747" t="s">
        <v>2946</v>
      </c>
      <c r="F884" s="665" t="s">
        <v>2921</v>
      </c>
      <c r="G884" s="665" t="s">
        <v>3426</v>
      </c>
      <c r="H884" s="665" t="s">
        <v>529</v>
      </c>
      <c r="I884" s="665" t="s">
        <v>1993</v>
      </c>
      <c r="J884" s="665" t="s">
        <v>1994</v>
      </c>
      <c r="K884" s="665" t="s">
        <v>3427</v>
      </c>
      <c r="L884" s="666">
        <v>60.9</v>
      </c>
      <c r="M884" s="666">
        <v>121.8</v>
      </c>
      <c r="N884" s="665">
        <v>2</v>
      </c>
      <c r="O884" s="748">
        <v>0.5</v>
      </c>
      <c r="P884" s="666">
        <v>121.8</v>
      </c>
      <c r="Q884" s="681">
        <v>1</v>
      </c>
      <c r="R884" s="665">
        <v>2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5</v>
      </c>
      <c r="B885" s="665" t="s">
        <v>2566</v>
      </c>
      <c r="C885" s="665" t="s">
        <v>2927</v>
      </c>
      <c r="D885" s="746" t="s">
        <v>4079</v>
      </c>
      <c r="E885" s="747" t="s">
        <v>2946</v>
      </c>
      <c r="F885" s="665" t="s">
        <v>2921</v>
      </c>
      <c r="G885" s="665" t="s">
        <v>3150</v>
      </c>
      <c r="H885" s="665" t="s">
        <v>529</v>
      </c>
      <c r="I885" s="665" t="s">
        <v>1674</v>
      </c>
      <c r="J885" s="665" t="s">
        <v>1645</v>
      </c>
      <c r="K885" s="665" t="s">
        <v>3151</v>
      </c>
      <c r="L885" s="666">
        <v>64.36</v>
      </c>
      <c r="M885" s="666">
        <v>64.36</v>
      </c>
      <c r="N885" s="665">
        <v>1</v>
      </c>
      <c r="O885" s="748">
        <v>0.5</v>
      </c>
      <c r="P885" s="666">
        <v>64.36</v>
      </c>
      <c r="Q885" s="681">
        <v>1</v>
      </c>
      <c r="R885" s="665">
        <v>1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5</v>
      </c>
      <c r="B886" s="665" t="s">
        <v>2566</v>
      </c>
      <c r="C886" s="665" t="s">
        <v>2927</v>
      </c>
      <c r="D886" s="746" t="s">
        <v>4079</v>
      </c>
      <c r="E886" s="747" t="s">
        <v>2946</v>
      </c>
      <c r="F886" s="665" t="s">
        <v>2921</v>
      </c>
      <c r="G886" s="665" t="s">
        <v>2983</v>
      </c>
      <c r="H886" s="665" t="s">
        <v>1433</v>
      </c>
      <c r="I886" s="665" t="s">
        <v>1588</v>
      </c>
      <c r="J886" s="665" t="s">
        <v>2692</v>
      </c>
      <c r="K886" s="665" t="s">
        <v>2693</v>
      </c>
      <c r="L886" s="666">
        <v>93.43</v>
      </c>
      <c r="M886" s="666">
        <v>280.29000000000002</v>
      </c>
      <c r="N886" s="665">
        <v>3</v>
      </c>
      <c r="O886" s="748">
        <v>1</v>
      </c>
      <c r="P886" s="666">
        <v>186.86</v>
      </c>
      <c r="Q886" s="681">
        <v>0.66666666666666663</v>
      </c>
      <c r="R886" s="665">
        <v>2</v>
      </c>
      <c r="S886" s="681">
        <v>0.66666666666666663</v>
      </c>
      <c r="T886" s="748">
        <v>0.5</v>
      </c>
      <c r="U886" s="704">
        <v>0.5</v>
      </c>
    </row>
    <row r="887" spans="1:21" ht="14.4" customHeight="1" x14ac:dyDescent="0.3">
      <c r="A887" s="664">
        <v>5</v>
      </c>
      <c r="B887" s="665" t="s">
        <v>2566</v>
      </c>
      <c r="C887" s="665" t="s">
        <v>2927</v>
      </c>
      <c r="D887" s="746" t="s">
        <v>4079</v>
      </c>
      <c r="E887" s="747" t="s">
        <v>2946</v>
      </c>
      <c r="F887" s="665" t="s">
        <v>2921</v>
      </c>
      <c r="G887" s="665" t="s">
        <v>2983</v>
      </c>
      <c r="H887" s="665" t="s">
        <v>1433</v>
      </c>
      <c r="I887" s="665" t="s">
        <v>1594</v>
      </c>
      <c r="J887" s="665" t="s">
        <v>2692</v>
      </c>
      <c r="K887" s="665" t="s">
        <v>2694</v>
      </c>
      <c r="L887" s="666">
        <v>186.87</v>
      </c>
      <c r="M887" s="666">
        <v>560.61</v>
      </c>
      <c r="N887" s="665">
        <v>3</v>
      </c>
      <c r="O887" s="748">
        <v>2</v>
      </c>
      <c r="P887" s="666">
        <v>186.87</v>
      </c>
      <c r="Q887" s="681">
        <v>0.33333333333333331</v>
      </c>
      <c r="R887" s="665">
        <v>1</v>
      </c>
      <c r="S887" s="681">
        <v>0.33333333333333331</v>
      </c>
      <c r="T887" s="748">
        <v>0.5</v>
      </c>
      <c r="U887" s="704">
        <v>0.25</v>
      </c>
    </row>
    <row r="888" spans="1:21" ht="14.4" customHeight="1" x14ac:dyDescent="0.3">
      <c r="A888" s="664">
        <v>5</v>
      </c>
      <c r="B888" s="665" t="s">
        <v>2566</v>
      </c>
      <c r="C888" s="665" t="s">
        <v>2927</v>
      </c>
      <c r="D888" s="746" t="s">
        <v>4079</v>
      </c>
      <c r="E888" s="747" t="s">
        <v>2946</v>
      </c>
      <c r="F888" s="665" t="s">
        <v>2921</v>
      </c>
      <c r="G888" s="665" t="s">
        <v>2984</v>
      </c>
      <c r="H888" s="665" t="s">
        <v>529</v>
      </c>
      <c r="I888" s="665" t="s">
        <v>975</v>
      </c>
      <c r="J888" s="665" t="s">
        <v>976</v>
      </c>
      <c r="K888" s="665" t="s">
        <v>2987</v>
      </c>
      <c r="L888" s="666">
        <v>58.63</v>
      </c>
      <c r="M888" s="666">
        <v>58.63</v>
      </c>
      <c r="N888" s="665">
        <v>1</v>
      </c>
      <c r="O888" s="748">
        <v>0.5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5</v>
      </c>
      <c r="B889" s="665" t="s">
        <v>2566</v>
      </c>
      <c r="C889" s="665" t="s">
        <v>2927</v>
      </c>
      <c r="D889" s="746" t="s">
        <v>4079</v>
      </c>
      <c r="E889" s="747" t="s">
        <v>2946</v>
      </c>
      <c r="F889" s="665" t="s">
        <v>2921</v>
      </c>
      <c r="G889" s="665" t="s">
        <v>3003</v>
      </c>
      <c r="H889" s="665" t="s">
        <v>1433</v>
      </c>
      <c r="I889" s="665" t="s">
        <v>1564</v>
      </c>
      <c r="J889" s="665" t="s">
        <v>1460</v>
      </c>
      <c r="K889" s="665" t="s">
        <v>2686</v>
      </c>
      <c r="L889" s="666">
        <v>368.16</v>
      </c>
      <c r="M889" s="666">
        <v>368.16</v>
      </c>
      <c r="N889" s="665">
        <v>1</v>
      </c>
      <c r="O889" s="748">
        <v>0.5</v>
      </c>
      <c r="P889" s="666">
        <v>368.16</v>
      </c>
      <c r="Q889" s="681">
        <v>1</v>
      </c>
      <c r="R889" s="665">
        <v>1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5</v>
      </c>
      <c r="B890" s="665" t="s">
        <v>2566</v>
      </c>
      <c r="C890" s="665" t="s">
        <v>2927</v>
      </c>
      <c r="D890" s="746" t="s">
        <v>4079</v>
      </c>
      <c r="E890" s="747" t="s">
        <v>2946</v>
      </c>
      <c r="F890" s="665" t="s">
        <v>2921</v>
      </c>
      <c r="G890" s="665" t="s">
        <v>3011</v>
      </c>
      <c r="H890" s="665" t="s">
        <v>529</v>
      </c>
      <c r="I890" s="665" t="s">
        <v>822</v>
      </c>
      <c r="J890" s="665" t="s">
        <v>823</v>
      </c>
      <c r="K890" s="665" t="s">
        <v>3013</v>
      </c>
      <c r="L890" s="666">
        <v>155.24</v>
      </c>
      <c r="M890" s="666">
        <v>1241.92</v>
      </c>
      <c r="N890" s="665">
        <v>8</v>
      </c>
      <c r="O890" s="748">
        <v>2.5</v>
      </c>
      <c r="P890" s="666">
        <v>1241.92</v>
      </c>
      <c r="Q890" s="681">
        <v>1</v>
      </c>
      <c r="R890" s="665">
        <v>8</v>
      </c>
      <c r="S890" s="681">
        <v>1</v>
      </c>
      <c r="T890" s="748">
        <v>2.5</v>
      </c>
      <c r="U890" s="704">
        <v>1</v>
      </c>
    </row>
    <row r="891" spans="1:21" ht="14.4" customHeight="1" x14ac:dyDescent="0.3">
      <c r="A891" s="664">
        <v>5</v>
      </c>
      <c r="B891" s="665" t="s">
        <v>2566</v>
      </c>
      <c r="C891" s="665" t="s">
        <v>2927</v>
      </c>
      <c r="D891" s="746" t="s">
        <v>4079</v>
      </c>
      <c r="E891" s="747" t="s">
        <v>2946</v>
      </c>
      <c r="F891" s="665" t="s">
        <v>2921</v>
      </c>
      <c r="G891" s="665" t="s">
        <v>3105</v>
      </c>
      <c r="H891" s="665" t="s">
        <v>529</v>
      </c>
      <c r="I891" s="665" t="s">
        <v>1304</v>
      </c>
      <c r="J891" s="665" t="s">
        <v>578</v>
      </c>
      <c r="K891" s="665" t="s">
        <v>3106</v>
      </c>
      <c r="L891" s="666">
        <v>36.54</v>
      </c>
      <c r="M891" s="666">
        <v>73.08</v>
      </c>
      <c r="N891" s="665">
        <v>2</v>
      </c>
      <c r="O891" s="748">
        <v>0.5</v>
      </c>
      <c r="P891" s="666">
        <v>73.08</v>
      </c>
      <c r="Q891" s="681">
        <v>1</v>
      </c>
      <c r="R891" s="665">
        <v>2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5</v>
      </c>
      <c r="B892" s="665" t="s">
        <v>2566</v>
      </c>
      <c r="C892" s="665" t="s">
        <v>2927</v>
      </c>
      <c r="D892" s="746" t="s">
        <v>4079</v>
      </c>
      <c r="E892" s="747" t="s">
        <v>2946</v>
      </c>
      <c r="F892" s="665" t="s">
        <v>2921</v>
      </c>
      <c r="G892" s="665" t="s">
        <v>3087</v>
      </c>
      <c r="H892" s="665" t="s">
        <v>529</v>
      </c>
      <c r="I892" s="665" t="s">
        <v>771</v>
      </c>
      <c r="J892" s="665" t="s">
        <v>3088</v>
      </c>
      <c r="K892" s="665" t="s">
        <v>3089</v>
      </c>
      <c r="L892" s="666">
        <v>0</v>
      </c>
      <c r="M892" s="666">
        <v>0</v>
      </c>
      <c r="N892" s="665">
        <v>1</v>
      </c>
      <c r="O892" s="748">
        <v>0.5</v>
      </c>
      <c r="P892" s="666"/>
      <c r="Q892" s="681"/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5</v>
      </c>
      <c r="B893" s="665" t="s">
        <v>2566</v>
      </c>
      <c r="C893" s="665" t="s">
        <v>2927</v>
      </c>
      <c r="D893" s="746" t="s">
        <v>4079</v>
      </c>
      <c r="E893" s="747" t="s">
        <v>2946</v>
      </c>
      <c r="F893" s="665" t="s">
        <v>2921</v>
      </c>
      <c r="G893" s="665" t="s">
        <v>3570</v>
      </c>
      <c r="H893" s="665" t="s">
        <v>529</v>
      </c>
      <c r="I893" s="665" t="s">
        <v>3571</v>
      </c>
      <c r="J893" s="665" t="s">
        <v>3572</v>
      </c>
      <c r="K893" s="665" t="s">
        <v>3573</v>
      </c>
      <c r="L893" s="666">
        <v>299.24</v>
      </c>
      <c r="M893" s="666">
        <v>598.48</v>
      </c>
      <c r="N893" s="665">
        <v>2</v>
      </c>
      <c r="O893" s="748">
        <v>0.5</v>
      </c>
      <c r="P893" s="666">
        <v>598.48</v>
      </c>
      <c r="Q893" s="681">
        <v>1</v>
      </c>
      <c r="R893" s="665">
        <v>2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5</v>
      </c>
      <c r="B894" s="665" t="s">
        <v>2566</v>
      </c>
      <c r="C894" s="665" t="s">
        <v>2927</v>
      </c>
      <c r="D894" s="746" t="s">
        <v>4079</v>
      </c>
      <c r="E894" s="747" t="s">
        <v>2946</v>
      </c>
      <c r="F894" s="665" t="s">
        <v>2921</v>
      </c>
      <c r="G894" s="665" t="s">
        <v>3176</v>
      </c>
      <c r="H894" s="665" t="s">
        <v>529</v>
      </c>
      <c r="I894" s="665" t="s">
        <v>3824</v>
      </c>
      <c r="J894" s="665" t="s">
        <v>3178</v>
      </c>
      <c r="K894" s="665" t="s">
        <v>3825</v>
      </c>
      <c r="L894" s="666">
        <v>33.44</v>
      </c>
      <c r="M894" s="666">
        <v>66.88</v>
      </c>
      <c r="N894" s="665">
        <v>2</v>
      </c>
      <c r="O894" s="748">
        <v>2</v>
      </c>
      <c r="P894" s="666">
        <v>66.88</v>
      </c>
      <c r="Q894" s="681">
        <v>1</v>
      </c>
      <c r="R894" s="665">
        <v>2</v>
      </c>
      <c r="S894" s="681">
        <v>1</v>
      </c>
      <c r="T894" s="748">
        <v>2</v>
      </c>
      <c r="U894" s="704">
        <v>1</v>
      </c>
    </row>
    <row r="895" spans="1:21" ht="14.4" customHeight="1" x14ac:dyDescent="0.3">
      <c r="A895" s="664">
        <v>5</v>
      </c>
      <c r="B895" s="665" t="s">
        <v>2566</v>
      </c>
      <c r="C895" s="665" t="s">
        <v>2927</v>
      </c>
      <c r="D895" s="746" t="s">
        <v>4079</v>
      </c>
      <c r="E895" s="747" t="s">
        <v>2946</v>
      </c>
      <c r="F895" s="665" t="s">
        <v>2921</v>
      </c>
      <c r="G895" s="665" t="s">
        <v>3023</v>
      </c>
      <c r="H895" s="665" t="s">
        <v>529</v>
      </c>
      <c r="I895" s="665" t="s">
        <v>894</v>
      </c>
      <c r="J895" s="665" t="s">
        <v>895</v>
      </c>
      <c r="K895" s="665" t="s">
        <v>3024</v>
      </c>
      <c r="L895" s="666">
        <v>657.67</v>
      </c>
      <c r="M895" s="666">
        <v>4603.6899999999996</v>
      </c>
      <c r="N895" s="665">
        <v>7</v>
      </c>
      <c r="O895" s="748">
        <v>3.5</v>
      </c>
      <c r="P895" s="666">
        <v>3288.3499999999995</v>
      </c>
      <c r="Q895" s="681">
        <v>0.71428571428571419</v>
      </c>
      <c r="R895" s="665">
        <v>5</v>
      </c>
      <c r="S895" s="681">
        <v>0.7142857142857143</v>
      </c>
      <c r="T895" s="748">
        <v>2.75</v>
      </c>
      <c r="U895" s="704">
        <v>0.7857142857142857</v>
      </c>
    </row>
    <row r="896" spans="1:21" ht="14.4" customHeight="1" x14ac:dyDescent="0.3">
      <c r="A896" s="664">
        <v>5</v>
      </c>
      <c r="B896" s="665" t="s">
        <v>2566</v>
      </c>
      <c r="C896" s="665" t="s">
        <v>2927</v>
      </c>
      <c r="D896" s="746" t="s">
        <v>4079</v>
      </c>
      <c r="E896" s="747" t="s">
        <v>2946</v>
      </c>
      <c r="F896" s="665" t="s">
        <v>2921</v>
      </c>
      <c r="G896" s="665" t="s">
        <v>3023</v>
      </c>
      <c r="H896" s="665" t="s">
        <v>529</v>
      </c>
      <c r="I896" s="665" t="s">
        <v>3114</v>
      </c>
      <c r="J896" s="665" t="s">
        <v>895</v>
      </c>
      <c r="K896" s="665" t="s">
        <v>3115</v>
      </c>
      <c r="L896" s="666">
        <v>1578.41</v>
      </c>
      <c r="M896" s="666">
        <v>3156.82</v>
      </c>
      <c r="N896" s="665">
        <v>2</v>
      </c>
      <c r="O896" s="748">
        <v>1.5</v>
      </c>
      <c r="P896" s="666">
        <v>1578.41</v>
      </c>
      <c r="Q896" s="681">
        <v>0.5</v>
      </c>
      <c r="R896" s="665">
        <v>1</v>
      </c>
      <c r="S896" s="681">
        <v>0.5</v>
      </c>
      <c r="T896" s="748">
        <v>0.5</v>
      </c>
      <c r="U896" s="704">
        <v>0.33333333333333331</v>
      </c>
    </row>
    <row r="897" spans="1:21" ht="14.4" customHeight="1" x14ac:dyDescent="0.3">
      <c r="A897" s="664">
        <v>5</v>
      </c>
      <c r="B897" s="665" t="s">
        <v>2566</v>
      </c>
      <c r="C897" s="665" t="s">
        <v>2927</v>
      </c>
      <c r="D897" s="746" t="s">
        <v>4079</v>
      </c>
      <c r="E897" s="747" t="s">
        <v>2946</v>
      </c>
      <c r="F897" s="665" t="s">
        <v>2921</v>
      </c>
      <c r="G897" s="665" t="s">
        <v>3023</v>
      </c>
      <c r="H897" s="665" t="s">
        <v>529</v>
      </c>
      <c r="I897" s="665" t="s">
        <v>3180</v>
      </c>
      <c r="J897" s="665" t="s">
        <v>895</v>
      </c>
      <c r="K897" s="665" t="s">
        <v>3181</v>
      </c>
      <c r="L897" s="666">
        <v>789.2</v>
      </c>
      <c r="M897" s="666">
        <v>3946.0000000000005</v>
      </c>
      <c r="N897" s="665">
        <v>5</v>
      </c>
      <c r="O897" s="748">
        <v>2</v>
      </c>
      <c r="P897" s="666">
        <v>3946.0000000000005</v>
      </c>
      <c r="Q897" s="681">
        <v>1</v>
      </c>
      <c r="R897" s="665">
        <v>5</v>
      </c>
      <c r="S897" s="681">
        <v>1</v>
      </c>
      <c r="T897" s="748">
        <v>2</v>
      </c>
      <c r="U897" s="704">
        <v>1</v>
      </c>
    </row>
    <row r="898" spans="1:21" ht="14.4" customHeight="1" x14ac:dyDescent="0.3">
      <c r="A898" s="664">
        <v>5</v>
      </c>
      <c r="B898" s="665" t="s">
        <v>2566</v>
      </c>
      <c r="C898" s="665" t="s">
        <v>2927</v>
      </c>
      <c r="D898" s="746" t="s">
        <v>4079</v>
      </c>
      <c r="E898" s="747" t="s">
        <v>2946</v>
      </c>
      <c r="F898" s="665" t="s">
        <v>2921</v>
      </c>
      <c r="G898" s="665" t="s">
        <v>3120</v>
      </c>
      <c r="H898" s="665" t="s">
        <v>529</v>
      </c>
      <c r="I898" s="665" t="s">
        <v>3826</v>
      </c>
      <c r="J898" s="665" t="s">
        <v>3579</v>
      </c>
      <c r="K898" s="665" t="s">
        <v>3827</v>
      </c>
      <c r="L898" s="666">
        <v>99.94</v>
      </c>
      <c r="M898" s="666">
        <v>99.94</v>
      </c>
      <c r="N898" s="665">
        <v>1</v>
      </c>
      <c r="O898" s="748">
        <v>1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5</v>
      </c>
      <c r="B899" s="665" t="s">
        <v>2566</v>
      </c>
      <c r="C899" s="665" t="s">
        <v>2927</v>
      </c>
      <c r="D899" s="746" t="s">
        <v>4079</v>
      </c>
      <c r="E899" s="747" t="s">
        <v>2946</v>
      </c>
      <c r="F899" s="665" t="s">
        <v>2923</v>
      </c>
      <c r="G899" s="665" t="s">
        <v>3272</v>
      </c>
      <c r="H899" s="665" t="s">
        <v>529</v>
      </c>
      <c r="I899" s="665" t="s">
        <v>3688</v>
      </c>
      <c r="J899" s="665" t="s">
        <v>3288</v>
      </c>
      <c r="K899" s="665" t="s">
        <v>3689</v>
      </c>
      <c r="L899" s="666">
        <v>56.25</v>
      </c>
      <c r="M899" s="666">
        <v>112.5</v>
      </c>
      <c r="N899" s="665">
        <v>2</v>
      </c>
      <c r="O899" s="748">
        <v>1</v>
      </c>
      <c r="P899" s="666">
        <v>112.5</v>
      </c>
      <c r="Q899" s="681">
        <v>1</v>
      </c>
      <c r="R899" s="665">
        <v>2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5</v>
      </c>
      <c r="B900" s="665" t="s">
        <v>2566</v>
      </c>
      <c r="C900" s="665" t="s">
        <v>2927</v>
      </c>
      <c r="D900" s="746" t="s">
        <v>4079</v>
      </c>
      <c r="E900" s="747" t="s">
        <v>2946</v>
      </c>
      <c r="F900" s="665" t="s">
        <v>2923</v>
      </c>
      <c r="G900" s="665" t="s">
        <v>3272</v>
      </c>
      <c r="H900" s="665" t="s">
        <v>529</v>
      </c>
      <c r="I900" s="665" t="s">
        <v>3287</v>
      </c>
      <c r="J900" s="665" t="s">
        <v>3288</v>
      </c>
      <c r="K900" s="665" t="s">
        <v>3289</v>
      </c>
      <c r="L900" s="666">
        <v>100</v>
      </c>
      <c r="M900" s="666">
        <v>400</v>
      </c>
      <c r="N900" s="665">
        <v>4</v>
      </c>
      <c r="O900" s="748">
        <v>2</v>
      </c>
      <c r="P900" s="666">
        <v>400</v>
      </c>
      <c r="Q900" s="681">
        <v>1</v>
      </c>
      <c r="R900" s="665">
        <v>4</v>
      </c>
      <c r="S900" s="681">
        <v>1</v>
      </c>
      <c r="T900" s="748">
        <v>2</v>
      </c>
      <c r="U900" s="704">
        <v>1</v>
      </c>
    </row>
    <row r="901" spans="1:21" ht="14.4" customHeight="1" x14ac:dyDescent="0.3">
      <c r="A901" s="664">
        <v>5</v>
      </c>
      <c r="B901" s="665" t="s">
        <v>2566</v>
      </c>
      <c r="C901" s="665" t="s">
        <v>2927</v>
      </c>
      <c r="D901" s="746" t="s">
        <v>4079</v>
      </c>
      <c r="E901" s="747" t="s">
        <v>2946</v>
      </c>
      <c r="F901" s="665" t="s">
        <v>2923</v>
      </c>
      <c r="G901" s="665" t="s">
        <v>3272</v>
      </c>
      <c r="H901" s="665" t="s">
        <v>529</v>
      </c>
      <c r="I901" s="665" t="s">
        <v>3290</v>
      </c>
      <c r="J901" s="665" t="s">
        <v>3291</v>
      </c>
      <c r="K901" s="665" t="s">
        <v>3292</v>
      </c>
      <c r="L901" s="666">
        <v>160</v>
      </c>
      <c r="M901" s="666">
        <v>320</v>
      </c>
      <c r="N901" s="665">
        <v>2</v>
      </c>
      <c r="O901" s="748">
        <v>1</v>
      </c>
      <c r="P901" s="666">
        <v>320</v>
      </c>
      <c r="Q901" s="681">
        <v>1</v>
      </c>
      <c r="R901" s="665">
        <v>2</v>
      </c>
      <c r="S901" s="681">
        <v>1</v>
      </c>
      <c r="T901" s="748">
        <v>1</v>
      </c>
      <c r="U901" s="704">
        <v>1</v>
      </c>
    </row>
    <row r="902" spans="1:21" ht="14.4" customHeight="1" x14ac:dyDescent="0.3">
      <c r="A902" s="664">
        <v>5</v>
      </c>
      <c r="B902" s="665" t="s">
        <v>2566</v>
      </c>
      <c r="C902" s="665" t="s">
        <v>2927</v>
      </c>
      <c r="D902" s="746" t="s">
        <v>4079</v>
      </c>
      <c r="E902" s="747" t="s">
        <v>2946</v>
      </c>
      <c r="F902" s="665" t="s">
        <v>2923</v>
      </c>
      <c r="G902" s="665" t="s">
        <v>3272</v>
      </c>
      <c r="H902" s="665" t="s">
        <v>529</v>
      </c>
      <c r="I902" s="665" t="s">
        <v>3690</v>
      </c>
      <c r="J902" s="665" t="s">
        <v>3291</v>
      </c>
      <c r="K902" s="665" t="s">
        <v>3691</v>
      </c>
      <c r="L902" s="666">
        <v>192</v>
      </c>
      <c r="M902" s="666">
        <v>384</v>
      </c>
      <c r="N902" s="665">
        <v>2</v>
      </c>
      <c r="O902" s="748">
        <v>1</v>
      </c>
      <c r="P902" s="666">
        <v>384</v>
      </c>
      <c r="Q902" s="681">
        <v>1</v>
      </c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5</v>
      </c>
      <c r="B903" s="665" t="s">
        <v>2566</v>
      </c>
      <c r="C903" s="665" t="s">
        <v>2927</v>
      </c>
      <c r="D903" s="746" t="s">
        <v>4079</v>
      </c>
      <c r="E903" s="747" t="s">
        <v>2946</v>
      </c>
      <c r="F903" s="665" t="s">
        <v>2923</v>
      </c>
      <c r="G903" s="665" t="s">
        <v>3272</v>
      </c>
      <c r="H903" s="665" t="s">
        <v>529</v>
      </c>
      <c r="I903" s="665" t="s">
        <v>3273</v>
      </c>
      <c r="J903" s="665" t="s">
        <v>3274</v>
      </c>
      <c r="K903" s="665" t="s">
        <v>3275</v>
      </c>
      <c r="L903" s="666">
        <v>30</v>
      </c>
      <c r="M903" s="666">
        <v>90</v>
      </c>
      <c r="N903" s="665">
        <v>3</v>
      </c>
      <c r="O903" s="748">
        <v>1</v>
      </c>
      <c r="P903" s="666">
        <v>90</v>
      </c>
      <c r="Q903" s="681">
        <v>1</v>
      </c>
      <c r="R903" s="665">
        <v>3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5</v>
      </c>
      <c r="B904" s="665" t="s">
        <v>2566</v>
      </c>
      <c r="C904" s="665" t="s">
        <v>2927</v>
      </c>
      <c r="D904" s="746" t="s">
        <v>4079</v>
      </c>
      <c r="E904" s="747" t="s">
        <v>2946</v>
      </c>
      <c r="F904" s="665" t="s">
        <v>2923</v>
      </c>
      <c r="G904" s="665" t="s">
        <v>3272</v>
      </c>
      <c r="H904" s="665" t="s">
        <v>529</v>
      </c>
      <c r="I904" s="665" t="s">
        <v>3603</v>
      </c>
      <c r="J904" s="665" t="s">
        <v>3604</v>
      </c>
      <c r="K904" s="665" t="s">
        <v>3605</v>
      </c>
      <c r="L904" s="666">
        <v>1541.33</v>
      </c>
      <c r="M904" s="666">
        <v>1541.33</v>
      </c>
      <c r="N904" s="665">
        <v>1</v>
      </c>
      <c r="O904" s="748">
        <v>1</v>
      </c>
      <c r="P904" s="666">
        <v>1541.33</v>
      </c>
      <c r="Q904" s="681">
        <v>1</v>
      </c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5</v>
      </c>
      <c r="B905" s="665" t="s">
        <v>2566</v>
      </c>
      <c r="C905" s="665" t="s">
        <v>2927</v>
      </c>
      <c r="D905" s="746" t="s">
        <v>4079</v>
      </c>
      <c r="E905" s="747" t="s">
        <v>2946</v>
      </c>
      <c r="F905" s="665" t="s">
        <v>2923</v>
      </c>
      <c r="G905" s="665" t="s">
        <v>3272</v>
      </c>
      <c r="H905" s="665" t="s">
        <v>529</v>
      </c>
      <c r="I905" s="665" t="s">
        <v>3614</v>
      </c>
      <c r="J905" s="665" t="s">
        <v>3615</v>
      </c>
      <c r="K905" s="665" t="s">
        <v>3616</v>
      </c>
      <c r="L905" s="666">
        <v>992.37</v>
      </c>
      <c r="M905" s="666">
        <v>1984.74</v>
      </c>
      <c r="N905" s="665">
        <v>2</v>
      </c>
      <c r="O905" s="748">
        <v>1</v>
      </c>
      <c r="P905" s="666">
        <v>1984.74</v>
      </c>
      <c r="Q905" s="681">
        <v>1</v>
      </c>
      <c r="R905" s="665">
        <v>2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5</v>
      </c>
      <c r="B906" s="665" t="s">
        <v>2566</v>
      </c>
      <c r="C906" s="665" t="s">
        <v>2927</v>
      </c>
      <c r="D906" s="746" t="s">
        <v>4079</v>
      </c>
      <c r="E906" s="747" t="s">
        <v>2946</v>
      </c>
      <c r="F906" s="665" t="s">
        <v>2923</v>
      </c>
      <c r="G906" s="665" t="s">
        <v>3124</v>
      </c>
      <c r="H906" s="665" t="s">
        <v>529</v>
      </c>
      <c r="I906" s="665" t="s">
        <v>3416</v>
      </c>
      <c r="J906" s="665" t="s">
        <v>3126</v>
      </c>
      <c r="K906" s="665" t="s">
        <v>3417</v>
      </c>
      <c r="L906" s="666">
        <v>600</v>
      </c>
      <c r="M906" s="666">
        <v>600</v>
      </c>
      <c r="N906" s="665">
        <v>1</v>
      </c>
      <c r="O906" s="748">
        <v>1</v>
      </c>
      <c r="P906" s="666">
        <v>600</v>
      </c>
      <c r="Q906" s="681">
        <v>1</v>
      </c>
      <c r="R906" s="665">
        <v>1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5</v>
      </c>
      <c r="B907" s="665" t="s">
        <v>2566</v>
      </c>
      <c r="C907" s="665" t="s">
        <v>2927</v>
      </c>
      <c r="D907" s="746" t="s">
        <v>4079</v>
      </c>
      <c r="E907" s="747" t="s">
        <v>2946</v>
      </c>
      <c r="F907" s="665" t="s">
        <v>2923</v>
      </c>
      <c r="G907" s="665" t="s">
        <v>3128</v>
      </c>
      <c r="H907" s="665" t="s">
        <v>529</v>
      </c>
      <c r="I907" s="665" t="s">
        <v>3734</v>
      </c>
      <c r="J907" s="665" t="s">
        <v>3735</v>
      </c>
      <c r="K907" s="665" t="s">
        <v>3736</v>
      </c>
      <c r="L907" s="666">
        <v>1000</v>
      </c>
      <c r="M907" s="666">
        <v>1000</v>
      </c>
      <c r="N907" s="665">
        <v>1</v>
      </c>
      <c r="O907" s="748">
        <v>1</v>
      </c>
      <c r="P907" s="666">
        <v>1000</v>
      </c>
      <c r="Q907" s="681">
        <v>1</v>
      </c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5</v>
      </c>
      <c r="B908" s="665" t="s">
        <v>2566</v>
      </c>
      <c r="C908" s="665" t="s">
        <v>2929</v>
      </c>
      <c r="D908" s="746" t="s">
        <v>4080</v>
      </c>
      <c r="E908" s="747" t="s">
        <v>2939</v>
      </c>
      <c r="F908" s="665" t="s">
        <v>2921</v>
      </c>
      <c r="G908" s="665" t="s">
        <v>3828</v>
      </c>
      <c r="H908" s="665" t="s">
        <v>529</v>
      </c>
      <c r="I908" s="665" t="s">
        <v>1677</v>
      </c>
      <c r="J908" s="665" t="s">
        <v>1678</v>
      </c>
      <c r="K908" s="665" t="s">
        <v>3829</v>
      </c>
      <c r="L908" s="666">
        <v>61.44</v>
      </c>
      <c r="M908" s="666">
        <v>122.88</v>
      </c>
      <c r="N908" s="665">
        <v>2</v>
      </c>
      <c r="O908" s="748">
        <v>0.5</v>
      </c>
      <c r="P908" s="666">
        <v>122.88</v>
      </c>
      <c r="Q908" s="681">
        <v>1</v>
      </c>
      <c r="R908" s="665">
        <v>2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5</v>
      </c>
      <c r="B909" s="665" t="s">
        <v>2566</v>
      </c>
      <c r="C909" s="665" t="s">
        <v>2929</v>
      </c>
      <c r="D909" s="746" t="s">
        <v>4080</v>
      </c>
      <c r="E909" s="747" t="s">
        <v>2939</v>
      </c>
      <c r="F909" s="665" t="s">
        <v>2921</v>
      </c>
      <c r="G909" s="665" t="s">
        <v>2962</v>
      </c>
      <c r="H909" s="665" t="s">
        <v>1433</v>
      </c>
      <c r="I909" s="665" t="s">
        <v>3830</v>
      </c>
      <c r="J909" s="665" t="s">
        <v>2738</v>
      </c>
      <c r="K909" s="665" t="s">
        <v>3831</v>
      </c>
      <c r="L909" s="666">
        <v>196.21</v>
      </c>
      <c r="M909" s="666">
        <v>196.21</v>
      </c>
      <c r="N909" s="665">
        <v>1</v>
      </c>
      <c r="O909" s="748">
        <v>0.5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5</v>
      </c>
      <c r="B910" s="665" t="s">
        <v>2566</v>
      </c>
      <c r="C910" s="665" t="s">
        <v>2929</v>
      </c>
      <c r="D910" s="746" t="s">
        <v>4080</v>
      </c>
      <c r="E910" s="747" t="s">
        <v>2939</v>
      </c>
      <c r="F910" s="665" t="s">
        <v>2921</v>
      </c>
      <c r="G910" s="665" t="s">
        <v>2969</v>
      </c>
      <c r="H910" s="665" t="s">
        <v>529</v>
      </c>
      <c r="I910" s="665" t="s">
        <v>2970</v>
      </c>
      <c r="J910" s="665" t="s">
        <v>2971</v>
      </c>
      <c r="K910" s="665" t="s">
        <v>2770</v>
      </c>
      <c r="L910" s="666">
        <v>170.52</v>
      </c>
      <c r="M910" s="666">
        <v>170.52</v>
      </c>
      <c r="N910" s="665">
        <v>1</v>
      </c>
      <c r="O910" s="748">
        <v>0.5</v>
      </c>
      <c r="P910" s="666">
        <v>170.52</v>
      </c>
      <c r="Q910" s="681">
        <v>1</v>
      </c>
      <c r="R910" s="665">
        <v>1</v>
      </c>
      <c r="S910" s="681">
        <v>1</v>
      </c>
      <c r="T910" s="748">
        <v>0.5</v>
      </c>
      <c r="U910" s="704">
        <v>1</v>
      </c>
    </row>
    <row r="911" spans="1:21" ht="14.4" customHeight="1" x14ac:dyDescent="0.3">
      <c r="A911" s="664">
        <v>5</v>
      </c>
      <c r="B911" s="665" t="s">
        <v>2566</v>
      </c>
      <c r="C911" s="665" t="s">
        <v>2929</v>
      </c>
      <c r="D911" s="746" t="s">
        <v>4080</v>
      </c>
      <c r="E911" s="747" t="s">
        <v>2939</v>
      </c>
      <c r="F911" s="665" t="s">
        <v>2921</v>
      </c>
      <c r="G911" s="665" t="s">
        <v>3090</v>
      </c>
      <c r="H911" s="665" t="s">
        <v>529</v>
      </c>
      <c r="I911" s="665" t="s">
        <v>3258</v>
      </c>
      <c r="J911" s="665" t="s">
        <v>3259</v>
      </c>
      <c r="K911" s="665" t="s">
        <v>2972</v>
      </c>
      <c r="L911" s="666">
        <v>39.17</v>
      </c>
      <c r="M911" s="666">
        <v>78.34</v>
      </c>
      <c r="N911" s="665">
        <v>2</v>
      </c>
      <c r="O911" s="748">
        <v>1</v>
      </c>
      <c r="P911" s="666">
        <v>78.34</v>
      </c>
      <c r="Q911" s="681">
        <v>1</v>
      </c>
      <c r="R911" s="665">
        <v>2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5</v>
      </c>
      <c r="B912" s="665" t="s">
        <v>2566</v>
      </c>
      <c r="C912" s="665" t="s">
        <v>2929</v>
      </c>
      <c r="D912" s="746" t="s">
        <v>4080</v>
      </c>
      <c r="E912" s="747" t="s">
        <v>2939</v>
      </c>
      <c r="F912" s="665" t="s">
        <v>2921</v>
      </c>
      <c r="G912" s="665" t="s">
        <v>3264</v>
      </c>
      <c r="H912" s="665" t="s">
        <v>529</v>
      </c>
      <c r="I912" s="665" t="s">
        <v>3832</v>
      </c>
      <c r="J912" s="665" t="s">
        <v>3833</v>
      </c>
      <c r="K912" s="665" t="s">
        <v>3834</v>
      </c>
      <c r="L912" s="666">
        <v>24.35</v>
      </c>
      <c r="M912" s="666">
        <v>48.7</v>
      </c>
      <c r="N912" s="665">
        <v>2</v>
      </c>
      <c r="O912" s="748">
        <v>0.5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5</v>
      </c>
      <c r="B913" s="665" t="s">
        <v>2566</v>
      </c>
      <c r="C913" s="665" t="s">
        <v>2929</v>
      </c>
      <c r="D913" s="746" t="s">
        <v>4080</v>
      </c>
      <c r="E913" s="747" t="s">
        <v>2939</v>
      </c>
      <c r="F913" s="665" t="s">
        <v>2921</v>
      </c>
      <c r="G913" s="665" t="s">
        <v>2973</v>
      </c>
      <c r="H913" s="665" t="s">
        <v>529</v>
      </c>
      <c r="I913" s="665" t="s">
        <v>3051</v>
      </c>
      <c r="J913" s="665" t="s">
        <v>696</v>
      </c>
      <c r="K913" s="665" t="s">
        <v>2974</v>
      </c>
      <c r="L913" s="666">
        <v>91.11</v>
      </c>
      <c r="M913" s="666">
        <v>364.44</v>
      </c>
      <c r="N913" s="665">
        <v>4</v>
      </c>
      <c r="O913" s="748">
        <v>0.5</v>
      </c>
      <c r="P913" s="666">
        <v>364.44</v>
      </c>
      <c r="Q913" s="681">
        <v>1</v>
      </c>
      <c r="R913" s="665">
        <v>4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5</v>
      </c>
      <c r="B914" s="665" t="s">
        <v>2566</v>
      </c>
      <c r="C914" s="665" t="s">
        <v>2929</v>
      </c>
      <c r="D914" s="746" t="s">
        <v>4080</v>
      </c>
      <c r="E914" s="747" t="s">
        <v>2939</v>
      </c>
      <c r="F914" s="665" t="s">
        <v>2921</v>
      </c>
      <c r="G914" s="665" t="s">
        <v>2973</v>
      </c>
      <c r="H914" s="665" t="s">
        <v>529</v>
      </c>
      <c r="I914" s="665" t="s">
        <v>3835</v>
      </c>
      <c r="J914" s="665" t="s">
        <v>696</v>
      </c>
      <c r="K914" s="665" t="s">
        <v>2976</v>
      </c>
      <c r="L914" s="666">
        <v>0</v>
      </c>
      <c r="M914" s="666">
        <v>0</v>
      </c>
      <c r="N914" s="665">
        <v>1</v>
      </c>
      <c r="O914" s="748">
        <v>0.5</v>
      </c>
      <c r="P914" s="666">
        <v>0</v>
      </c>
      <c r="Q914" s="681"/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5</v>
      </c>
      <c r="B915" s="665" t="s">
        <v>2566</v>
      </c>
      <c r="C915" s="665" t="s">
        <v>2929</v>
      </c>
      <c r="D915" s="746" t="s">
        <v>4080</v>
      </c>
      <c r="E915" s="747" t="s">
        <v>2939</v>
      </c>
      <c r="F915" s="665" t="s">
        <v>2921</v>
      </c>
      <c r="G915" s="665" t="s">
        <v>2973</v>
      </c>
      <c r="H915" s="665" t="s">
        <v>529</v>
      </c>
      <c r="I915" s="665" t="s">
        <v>3145</v>
      </c>
      <c r="J915" s="665" t="s">
        <v>696</v>
      </c>
      <c r="K915" s="665" t="s">
        <v>2976</v>
      </c>
      <c r="L915" s="666">
        <v>0</v>
      </c>
      <c r="M915" s="666">
        <v>0</v>
      </c>
      <c r="N915" s="665">
        <v>1</v>
      </c>
      <c r="O915" s="748">
        <v>1</v>
      </c>
      <c r="P915" s="666"/>
      <c r="Q915" s="681"/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5</v>
      </c>
      <c r="B916" s="665" t="s">
        <v>2566</v>
      </c>
      <c r="C916" s="665" t="s">
        <v>2929</v>
      </c>
      <c r="D916" s="746" t="s">
        <v>4080</v>
      </c>
      <c r="E916" s="747" t="s">
        <v>2939</v>
      </c>
      <c r="F916" s="665" t="s">
        <v>2921</v>
      </c>
      <c r="G916" s="665" t="s">
        <v>2973</v>
      </c>
      <c r="H916" s="665" t="s">
        <v>529</v>
      </c>
      <c r="I916" s="665" t="s">
        <v>3836</v>
      </c>
      <c r="J916" s="665" t="s">
        <v>696</v>
      </c>
      <c r="K916" s="665" t="s">
        <v>2974</v>
      </c>
      <c r="L916" s="666">
        <v>91.11</v>
      </c>
      <c r="M916" s="666">
        <v>91.11</v>
      </c>
      <c r="N916" s="665">
        <v>1</v>
      </c>
      <c r="O916" s="748">
        <v>0.5</v>
      </c>
      <c r="P916" s="666">
        <v>91.11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5</v>
      </c>
      <c r="B917" s="665" t="s">
        <v>2566</v>
      </c>
      <c r="C917" s="665" t="s">
        <v>2929</v>
      </c>
      <c r="D917" s="746" t="s">
        <v>4080</v>
      </c>
      <c r="E917" s="747" t="s">
        <v>2939</v>
      </c>
      <c r="F917" s="665" t="s">
        <v>2921</v>
      </c>
      <c r="G917" s="665" t="s">
        <v>3146</v>
      </c>
      <c r="H917" s="665" t="s">
        <v>529</v>
      </c>
      <c r="I917" s="665" t="s">
        <v>1412</v>
      </c>
      <c r="J917" s="665" t="s">
        <v>1314</v>
      </c>
      <c r="K917" s="665" t="s">
        <v>3837</v>
      </c>
      <c r="L917" s="666">
        <v>0</v>
      </c>
      <c r="M917" s="666">
        <v>0</v>
      </c>
      <c r="N917" s="665">
        <v>2</v>
      </c>
      <c r="O917" s="748">
        <v>0.5</v>
      </c>
      <c r="P917" s="666">
        <v>0</v>
      </c>
      <c r="Q917" s="681"/>
      <c r="R917" s="665">
        <v>2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5</v>
      </c>
      <c r="B918" s="665" t="s">
        <v>2566</v>
      </c>
      <c r="C918" s="665" t="s">
        <v>2929</v>
      </c>
      <c r="D918" s="746" t="s">
        <v>4080</v>
      </c>
      <c r="E918" s="747" t="s">
        <v>2939</v>
      </c>
      <c r="F918" s="665" t="s">
        <v>2921</v>
      </c>
      <c r="G918" s="665" t="s">
        <v>3838</v>
      </c>
      <c r="H918" s="665" t="s">
        <v>529</v>
      </c>
      <c r="I918" s="665" t="s">
        <v>3839</v>
      </c>
      <c r="J918" s="665" t="s">
        <v>1707</v>
      </c>
      <c r="K918" s="665" t="s">
        <v>3027</v>
      </c>
      <c r="L918" s="666">
        <v>98.75</v>
      </c>
      <c r="M918" s="666">
        <v>197.5</v>
      </c>
      <c r="N918" s="665">
        <v>2</v>
      </c>
      <c r="O918" s="748">
        <v>0.5</v>
      </c>
      <c r="P918" s="666">
        <v>197.5</v>
      </c>
      <c r="Q918" s="681">
        <v>1</v>
      </c>
      <c r="R918" s="665">
        <v>2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5</v>
      </c>
      <c r="B919" s="665" t="s">
        <v>2566</v>
      </c>
      <c r="C919" s="665" t="s">
        <v>2929</v>
      </c>
      <c r="D919" s="746" t="s">
        <v>4080</v>
      </c>
      <c r="E919" s="747" t="s">
        <v>2939</v>
      </c>
      <c r="F919" s="665" t="s">
        <v>2921</v>
      </c>
      <c r="G919" s="665" t="s">
        <v>2983</v>
      </c>
      <c r="H919" s="665" t="s">
        <v>1433</v>
      </c>
      <c r="I919" s="665" t="s">
        <v>1588</v>
      </c>
      <c r="J919" s="665" t="s">
        <v>2692</v>
      </c>
      <c r="K919" s="665" t="s">
        <v>2693</v>
      </c>
      <c r="L919" s="666">
        <v>93.43</v>
      </c>
      <c r="M919" s="666">
        <v>934.30000000000018</v>
      </c>
      <c r="N919" s="665">
        <v>10</v>
      </c>
      <c r="O919" s="748">
        <v>2.5</v>
      </c>
      <c r="P919" s="666">
        <v>934.30000000000018</v>
      </c>
      <c r="Q919" s="681">
        <v>1</v>
      </c>
      <c r="R919" s="665">
        <v>10</v>
      </c>
      <c r="S919" s="681">
        <v>1</v>
      </c>
      <c r="T919" s="748">
        <v>2.5</v>
      </c>
      <c r="U919" s="704">
        <v>1</v>
      </c>
    </row>
    <row r="920" spans="1:21" ht="14.4" customHeight="1" x14ac:dyDescent="0.3">
      <c r="A920" s="664">
        <v>5</v>
      </c>
      <c r="B920" s="665" t="s">
        <v>2566</v>
      </c>
      <c r="C920" s="665" t="s">
        <v>2929</v>
      </c>
      <c r="D920" s="746" t="s">
        <v>4080</v>
      </c>
      <c r="E920" s="747" t="s">
        <v>2939</v>
      </c>
      <c r="F920" s="665" t="s">
        <v>2921</v>
      </c>
      <c r="G920" s="665" t="s">
        <v>2983</v>
      </c>
      <c r="H920" s="665" t="s">
        <v>529</v>
      </c>
      <c r="I920" s="665" t="s">
        <v>3840</v>
      </c>
      <c r="J920" s="665" t="s">
        <v>3841</v>
      </c>
      <c r="K920" s="665" t="s">
        <v>3842</v>
      </c>
      <c r="L920" s="666">
        <v>100.11</v>
      </c>
      <c r="M920" s="666">
        <v>300.33</v>
      </c>
      <c r="N920" s="665">
        <v>3</v>
      </c>
      <c r="O920" s="748">
        <v>1</v>
      </c>
      <c r="P920" s="666">
        <v>300.33</v>
      </c>
      <c r="Q920" s="681">
        <v>1</v>
      </c>
      <c r="R920" s="665">
        <v>3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5</v>
      </c>
      <c r="B921" s="665" t="s">
        <v>2566</v>
      </c>
      <c r="C921" s="665" t="s">
        <v>2929</v>
      </c>
      <c r="D921" s="746" t="s">
        <v>4080</v>
      </c>
      <c r="E921" s="747" t="s">
        <v>2939</v>
      </c>
      <c r="F921" s="665" t="s">
        <v>2921</v>
      </c>
      <c r="G921" s="665" t="s">
        <v>2983</v>
      </c>
      <c r="H921" s="665" t="s">
        <v>529</v>
      </c>
      <c r="I921" s="665" t="s">
        <v>3843</v>
      </c>
      <c r="J921" s="665" t="s">
        <v>3841</v>
      </c>
      <c r="K921" s="665" t="s">
        <v>3844</v>
      </c>
      <c r="L921" s="666">
        <v>0</v>
      </c>
      <c r="M921" s="666">
        <v>0</v>
      </c>
      <c r="N921" s="665">
        <v>1</v>
      </c>
      <c r="O921" s="748">
        <v>1</v>
      </c>
      <c r="P921" s="666">
        <v>0</v>
      </c>
      <c r="Q921" s="681"/>
      <c r="R921" s="665">
        <v>1</v>
      </c>
      <c r="S921" s="681">
        <v>1</v>
      </c>
      <c r="T921" s="748">
        <v>1</v>
      </c>
      <c r="U921" s="704">
        <v>1</v>
      </c>
    </row>
    <row r="922" spans="1:21" ht="14.4" customHeight="1" x14ac:dyDescent="0.3">
      <c r="A922" s="664">
        <v>5</v>
      </c>
      <c r="B922" s="665" t="s">
        <v>2566</v>
      </c>
      <c r="C922" s="665" t="s">
        <v>2929</v>
      </c>
      <c r="D922" s="746" t="s">
        <v>4080</v>
      </c>
      <c r="E922" s="747" t="s">
        <v>2939</v>
      </c>
      <c r="F922" s="665" t="s">
        <v>2921</v>
      </c>
      <c r="G922" s="665" t="s">
        <v>2983</v>
      </c>
      <c r="H922" s="665" t="s">
        <v>529</v>
      </c>
      <c r="I922" s="665" t="s">
        <v>3845</v>
      </c>
      <c r="J922" s="665" t="s">
        <v>3841</v>
      </c>
      <c r="K922" s="665" t="s">
        <v>3846</v>
      </c>
      <c r="L922" s="666">
        <v>0</v>
      </c>
      <c r="M922" s="666">
        <v>0</v>
      </c>
      <c r="N922" s="665">
        <v>2</v>
      </c>
      <c r="O922" s="748">
        <v>2</v>
      </c>
      <c r="P922" s="666">
        <v>0</v>
      </c>
      <c r="Q922" s="681"/>
      <c r="R922" s="665">
        <v>2</v>
      </c>
      <c r="S922" s="681">
        <v>1</v>
      </c>
      <c r="T922" s="748">
        <v>2</v>
      </c>
      <c r="U922" s="704">
        <v>1</v>
      </c>
    </row>
    <row r="923" spans="1:21" ht="14.4" customHeight="1" x14ac:dyDescent="0.3">
      <c r="A923" s="664">
        <v>5</v>
      </c>
      <c r="B923" s="665" t="s">
        <v>2566</v>
      </c>
      <c r="C923" s="665" t="s">
        <v>2929</v>
      </c>
      <c r="D923" s="746" t="s">
        <v>4080</v>
      </c>
      <c r="E923" s="747" t="s">
        <v>2939</v>
      </c>
      <c r="F923" s="665" t="s">
        <v>2921</v>
      </c>
      <c r="G923" s="665" t="s">
        <v>3761</v>
      </c>
      <c r="H923" s="665" t="s">
        <v>529</v>
      </c>
      <c r="I923" s="665" t="s">
        <v>1187</v>
      </c>
      <c r="J923" s="665" t="s">
        <v>1188</v>
      </c>
      <c r="K923" s="665" t="s">
        <v>3762</v>
      </c>
      <c r="L923" s="666">
        <v>156.19</v>
      </c>
      <c r="M923" s="666">
        <v>156.19</v>
      </c>
      <c r="N923" s="665">
        <v>1</v>
      </c>
      <c r="O923" s="748">
        <v>1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5</v>
      </c>
      <c r="B924" s="665" t="s">
        <v>2566</v>
      </c>
      <c r="C924" s="665" t="s">
        <v>2929</v>
      </c>
      <c r="D924" s="746" t="s">
        <v>4080</v>
      </c>
      <c r="E924" s="747" t="s">
        <v>2939</v>
      </c>
      <c r="F924" s="665" t="s">
        <v>2921</v>
      </c>
      <c r="G924" s="665" t="s">
        <v>2984</v>
      </c>
      <c r="H924" s="665" t="s">
        <v>529</v>
      </c>
      <c r="I924" s="665" t="s">
        <v>3034</v>
      </c>
      <c r="J924" s="665" t="s">
        <v>2990</v>
      </c>
      <c r="K924" s="665" t="s">
        <v>2794</v>
      </c>
      <c r="L924" s="666">
        <v>0</v>
      </c>
      <c r="M924" s="666">
        <v>0</v>
      </c>
      <c r="N924" s="665">
        <v>2</v>
      </c>
      <c r="O924" s="748">
        <v>0.5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5</v>
      </c>
      <c r="B925" s="665" t="s">
        <v>2566</v>
      </c>
      <c r="C925" s="665" t="s">
        <v>2929</v>
      </c>
      <c r="D925" s="746" t="s">
        <v>4080</v>
      </c>
      <c r="E925" s="747" t="s">
        <v>2939</v>
      </c>
      <c r="F925" s="665" t="s">
        <v>2921</v>
      </c>
      <c r="G925" s="665" t="s">
        <v>2984</v>
      </c>
      <c r="H925" s="665" t="s">
        <v>529</v>
      </c>
      <c r="I925" s="665" t="s">
        <v>2985</v>
      </c>
      <c r="J925" s="665" t="s">
        <v>976</v>
      </c>
      <c r="K925" s="665" t="s">
        <v>2986</v>
      </c>
      <c r="L925" s="666">
        <v>29.31</v>
      </c>
      <c r="M925" s="666">
        <v>87.929999999999993</v>
      </c>
      <c r="N925" s="665">
        <v>3</v>
      </c>
      <c r="O925" s="748">
        <v>1.5</v>
      </c>
      <c r="P925" s="666">
        <v>29.31</v>
      </c>
      <c r="Q925" s="681">
        <v>0.33333333333333337</v>
      </c>
      <c r="R925" s="665">
        <v>1</v>
      </c>
      <c r="S925" s="681">
        <v>0.33333333333333331</v>
      </c>
      <c r="T925" s="748">
        <v>0.5</v>
      </c>
      <c r="U925" s="704">
        <v>0.33333333333333331</v>
      </c>
    </row>
    <row r="926" spans="1:21" ht="14.4" customHeight="1" x14ac:dyDescent="0.3">
      <c r="A926" s="664">
        <v>5</v>
      </c>
      <c r="B926" s="665" t="s">
        <v>2566</v>
      </c>
      <c r="C926" s="665" t="s">
        <v>2929</v>
      </c>
      <c r="D926" s="746" t="s">
        <v>4080</v>
      </c>
      <c r="E926" s="747" t="s">
        <v>2939</v>
      </c>
      <c r="F926" s="665" t="s">
        <v>2921</v>
      </c>
      <c r="G926" s="665" t="s">
        <v>2984</v>
      </c>
      <c r="H926" s="665" t="s">
        <v>529</v>
      </c>
      <c r="I926" s="665" t="s">
        <v>2997</v>
      </c>
      <c r="J926" s="665" t="s">
        <v>2993</v>
      </c>
      <c r="K926" s="665" t="s">
        <v>2998</v>
      </c>
      <c r="L926" s="666">
        <v>0</v>
      </c>
      <c r="M926" s="666">
        <v>0</v>
      </c>
      <c r="N926" s="665">
        <v>2</v>
      </c>
      <c r="O926" s="748">
        <v>1</v>
      </c>
      <c r="P926" s="666"/>
      <c r="Q926" s="681"/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5</v>
      </c>
      <c r="B927" s="665" t="s">
        <v>2566</v>
      </c>
      <c r="C927" s="665" t="s">
        <v>2929</v>
      </c>
      <c r="D927" s="746" t="s">
        <v>4080</v>
      </c>
      <c r="E927" s="747" t="s">
        <v>2939</v>
      </c>
      <c r="F927" s="665" t="s">
        <v>2921</v>
      </c>
      <c r="G927" s="665" t="s">
        <v>2984</v>
      </c>
      <c r="H927" s="665" t="s">
        <v>529</v>
      </c>
      <c r="I927" s="665" t="s">
        <v>3847</v>
      </c>
      <c r="J927" s="665" t="s">
        <v>2993</v>
      </c>
      <c r="K927" s="665" t="s">
        <v>3848</v>
      </c>
      <c r="L927" s="666">
        <v>0</v>
      </c>
      <c r="M927" s="666">
        <v>0</v>
      </c>
      <c r="N927" s="665">
        <v>1</v>
      </c>
      <c r="O927" s="748">
        <v>0.5</v>
      </c>
      <c r="P927" s="666">
        <v>0</v>
      </c>
      <c r="Q927" s="681"/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5</v>
      </c>
      <c r="B928" s="665" t="s">
        <v>2566</v>
      </c>
      <c r="C928" s="665" t="s">
        <v>2929</v>
      </c>
      <c r="D928" s="746" t="s">
        <v>4080</v>
      </c>
      <c r="E928" s="747" t="s">
        <v>2939</v>
      </c>
      <c r="F928" s="665" t="s">
        <v>2921</v>
      </c>
      <c r="G928" s="665" t="s">
        <v>3268</v>
      </c>
      <c r="H928" s="665" t="s">
        <v>529</v>
      </c>
      <c r="I928" s="665" t="s">
        <v>3269</v>
      </c>
      <c r="J928" s="665" t="s">
        <v>3270</v>
      </c>
      <c r="K928" s="665" t="s">
        <v>3271</v>
      </c>
      <c r="L928" s="666">
        <v>663.86</v>
      </c>
      <c r="M928" s="666">
        <v>663.86</v>
      </c>
      <c r="N928" s="665">
        <v>1</v>
      </c>
      <c r="O928" s="748">
        <v>1</v>
      </c>
      <c r="P928" s="666">
        <v>663.86</v>
      </c>
      <c r="Q928" s="681">
        <v>1</v>
      </c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5</v>
      </c>
      <c r="B929" s="665" t="s">
        <v>2566</v>
      </c>
      <c r="C929" s="665" t="s">
        <v>2929</v>
      </c>
      <c r="D929" s="746" t="s">
        <v>4080</v>
      </c>
      <c r="E929" s="747" t="s">
        <v>2939</v>
      </c>
      <c r="F929" s="665" t="s">
        <v>2921</v>
      </c>
      <c r="G929" s="665" t="s">
        <v>3849</v>
      </c>
      <c r="H929" s="665" t="s">
        <v>529</v>
      </c>
      <c r="I929" s="665" t="s">
        <v>803</v>
      </c>
      <c r="J929" s="665" t="s">
        <v>804</v>
      </c>
      <c r="K929" s="665" t="s">
        <v>3850</v>
      </c>
      <c r="L929" s="666">
        <v>256.67</v>
      </c>
      <c r="M929" s="666">
        <v>256.67</v>
      </c>
      <c r="N929" s="665">
        <v>1</v>
      </c>
      <c r="O929" s="748">
        <v>1</v>
      </c>
      <c r="P929" s="666">
        <v>256.67</v>
      </c>
      <c r="Q929" s="681">
        <v>1</v>
      </c>
      <c r="R929" s="665">
        <v>1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5</v>
      </c>
      <c r="B930" s="665" t="s">
        <v>2566</v>
      </c>
      <c r="C930" s="665" t="s">
        <v>2929</v>
      </c>
      <c r="D930" s="746" t="s">
        <v>4080</v>
      </c>
      <c r="E930" s="747" t="s">
        <v>2939</v>
      </c>
      <c r="F930" s="665" t="s">
        <v>2921</v>
      </c>
      <c r="G930" s="665" t="s">
        <v>3003</v>
      </c>
      <c r="H930" s="665" t="s">
        <v>1433</v>
      </c>
      <c r="I930" s="665" t="s">
        <v>3006</v>
      </c>
      <c r="J930" s="665" t="s">
        <v>1460</v>
      </c>
      <c r="K930" s="665" t="s">
        <v>2687</v>
      </c>
      <c r="L930" s="666">
        <v>815.1</v>
      </c>
      <c r="M930" s="666">
        <v>815.1</v>
      </c>
      <c r="N930" s="665">
        <v>1</v>
      </c>
      <c r="O930" s="748">
        <v>1</v>
      </c>
      <c r="P930" s="666">
        <v>815.1</v>
      </c>
      <c r="Q930" s="681">
        <v>1</v>
      </c>
      <c r="R930" s="665">
        <v>1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5</v>
      </c>
      <c r="B931" s="665" t="s">
        <v>2566</v>
      </c>
      <c r="C931" s="665" t="s">
        <v>2929</v>
      </c>
      <c r="D931" s="746" t="s">
        <v>4080</v>
      </c>
      <c r="E931" s="747" t="s">
        <v>2939</v>
      </c>
      <c r="F931" s="665" t="s">
        <v>2921</v>
      </c>
      <c r="G931" s="665" t="s">
        <v>3003</v>
      </c>
      <c r="H931" s="665" t="s">
        <v>1433</v>
      </c>
      <c r="I931" s="665" t="s">
        <v>1459</v>
      </c>
      <c r="J931" s="665" t="s">
        <v>1460</v>
      </c>
      <c r="K931" s="665" t="s">
        <v>2689</v>
      </c>
      <c r="L931" s="666">
        <v>923.74</v>
      </c>
      <c r="M931" s="666">
        <v>923.74</v>
      </c>
      <c r="N931" s="665">
        <v>1</v>
      </c>
      <c r="O931" s="748">
        <v>1</v>
      </c>
      <c r="P931" s="666">
        <v>923.74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5</v>
      </c>
      <c r="B932" s="665" t="s">
        <v>2566</v>
      </c>
      <c r="C932" s="665" t="s">
        <v>2929</v>
      </c>
      <c r="D932" s="746" t="s">
        <v>4080</v>
      </c>
      <c r="E932" s="747" t="s">
        <v>2939</v>
      </c>
      <c r="F932" s="665" t="s">
        <v>2921</v>
      </c>
      <c r="G932" s="665" t="s">
        <v>3011</v>
      </c>
      <c r="H932" s="665" t="s">
        <v>529</v>
      </c>
      <c r="I932" s="665" t="s">
        <v>3012</v>
      </c>
      <c r="J932" s="665" t="s">
        <v>823</v>
      </c>
      <c r="K932" s="665" t="s">
        <v>3013</v>
      </c>
      <c r="L932" s="666">
        <v>0</v>
      </c>
      <c r="M932" s="666">
        <v>0</v>
      </c>
      <c r="N932" s="665">
        <v>2</v>
      </c>
      <c r="O932" s="748">
        <v>1</v>
      </c>
      <c r="P932" s="666">
        <v>0</v>
      </c>
      <c r="Q932" s="681"/>
      <c r="R932" s="665">
        <v>2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5</v>
      </c>
      <c r="B933" s="665" t="s">
        <v>2566</v>
      </c>
      <c r="C933" s="665" t="s">
        <v>2929</v>
      </c>
      <c r="D933" s="746" t="s">
        <v>4080</v>
      </c>
      <c r="E933" s="747" t="s">
        <v>2939</v>
      </c>
      <c r="F933" s="665" t="s">
        <v>2921</v>
      </c>
      <c r="G933" s="665" t="s">
        <v>3011</v>
      </c>
      <c r="H933" s="665" t="s">
        <v>529</v>
      </c>
      <c r="I933" s="665" t="s">
        <v>822</v>
      </c>
      <c r="J933" s="665" t="s">
        <v>823</v>
      </c>
      <c r="K933" s="665" t="s">
        <v>3013</v>
      </c>
      <c r="L933" s="666">
        <v>155.24</v>
      </c>
      <c r="M933" s="666">
        <v>620.96</v>
      </c>
      <c r="N933" s="665">
        <v>4</v>
      </c>
      <c r="O933" s="748">
        <v>2</v>
      </c>
      <c r="P933" s="666">
        <v>310.48</v>
      </c>
      <c r="Q933" s="681">
        <v>0.5</v>
      </c>
      <c r="R933" s="665">
        <v>2</v>
      </c>
      <c r="S933" s="681">
        <v>0.5</v>
      </c>
      <c r="T933" s="748">
        <v>1</v>
      </c>
      <c r="U933" s="704">
        <v>0.5</v>
      </c>
    </row>
    <row r="934" spans="1:21" ht="14.4" customHeight="1" x14ac:dyDescent="0.3">
      <c r="A934" s="664">
        <v>5</v>
      </c>
      <c r="B934" s="665" t="s">
        <v>2566</v>
      </c>
      <c r="C934" s="665" t="s">
        <v>2929</v>
      </c>
      <c r="D934" s="746" t="s">
        <v>4080</v>
      </c>
      <c r="E934" s="747" t="s">
        <v>2939</v>
      </c>
      <c r="F934" s="665" t="s">
        <v>2921</v>
      </c>
      <c r="G934" s="665" t="s">
        <v>3011</v>
      </c>
      <c r="H934" s="665" t="s">
        <v>529</v>
      </c>
      <c r="I934" s="665" t="s">
        <v>910</v>
      </c>
      <c r="J934" s="665" t="s">
        <v>823</v>
      </c>
      <c r="K934" s="665" t="s">
        <v>3014</v>
      </c>
      <c r="L934" s="666">
        <v>77.62</v>
      </c>
      <c r="M934" s="666">
        <v>543.34</v>
      </c>
      <c r="N934" s="665">
        <v>7</v>
      </c>
      <c r="O934" s="748">
        <v>3</v>
      </c>
      <c r="P934" s="666">
        <v>310.48</v>
      </c>
      <c r="Q934" s="681">
        <v>0.5714285714285714</v>
      </c>
      <c r="R934" s="665">
        <v>4</v>
      </c>
      <c r="S934" s="681">
        <v>0.5714285714285714</v>
      </c>
      <c r="T934" s="748">
        <v>2</v>
      </c>
      <c r="U934" s="704">
        <v>0.66666666666666663</v>
      </c>
    </row>
    <row r="935" spans="1:21" ht="14.4" customHeight="1" x14ac:dyDescent="0.3">
      <c r="A935" s="664">
        <v>5</v>
      </c>
      <c r="B935" s="665" t="s">
        <v>2566</v>
      </c>
      <c r="C935" s="665" t="s">
        <v>2929</v>
      </c>
      <c r="D935" s="746" t="s">
        <v>4080</v>
      </c>
      <c r="E935" s="747" t="s">
        <v>2939</v>
      </c>
      <c r="F935" s="665" t="s">
        <v>2921</v>
      </c>
      <c r="G935" s="665" t="s">
        <v>3015</v>
      </c>
      <c r="H935" s="665" t="s">
        <v>529</v>
      </c>
      <c r="I935" s="665" t="s">
        <v>3017</v>
      </c>
      <c r="J935" s="665" t="s">
        <v>719</v>
      </c>
      <c r="K935" s="665" t="s">
        <v>3016</v>
      </c>
      <c r="L935" s="666">
        <v>57.64</v>
      </c>
      <c r="M935" s="666">
        <v>57.64</v>
      </c>
      <c r="N935" s="665">
        <v>1</v>
      </c>
      <c r="O935" s="748">
        <v>0.5</v>
      </c>
      <c r="P935" s="666">
        <v>57.64</v>
      </c>
      <c r="Q935" s="681">
        <v>1</v>
      </c>
      <c r="R935" s="665">
        <v>1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5</v>
      </c>
      <c r="B936" s="665" t="s">
        <v>2566</v>
      </c>
      <c r="C936" s="665" t="s">
        <v>2929</v>
      </c>
      <c r="D936" s="746" t="s">
        <v>4080</v>
      </c>
      <c r="E936" s="747" t="s">
        <v>2939</v>
      </c>
      <c r="F936" s="665" t="s">
        <v>2921</v>
      </c>
      <c r="G936" s="665" t="s">
        <v>3015</v>
      </c>
      <c r="H936" s="665" t="s">
        <v>529</v>
      </c>
      <c r="I936" s="665" t="s">
        <v>3851</v>
      </c>
      <c r="J936" s="665" t="s">
        <v>3852</v>
      </c>
      <c r="K936" s="665" t="s">
        <v>3853</v>
      </c>
      <c r="L936" s="666">
        <v>157.78</v>
      </c>
      <c r="M936" s="666">
        <v>157.78</v>
      </c>
      <c r="N936" s="665">
        <v>1</v>
      </c>
      <c r="O936" s="748">
        <v>1</v>
      </c>
      <c r="P936" s="666">
        <v>157.78</v>
      </c>
      <c r="Q936" s="681">
        <v>1</v>
      </c>
      <c r="R936" s="665">
        <v>1</v>
      </c>
      <c r="S936" s="681">
        <v>1</v>
      </c>
      <c r="T936" s="748">
        <v>1</v>
      </c>
      <c r="U936" s="704">
        <v>1</v>
      </c>
    </row>
    <row r="937" spans="1:21" ht="14.4" customHeight="1" x14ac:dyDescent="0.3">
      <c r="A937" s="664">
        <v>5</v>
      </c>
      <c r="B937" s="665" t="s">
        <v>2566</v>
      </c>
      <c r="C937" s="665" t="s">
        <v>2929</v>
      </c>
      <c r="D937" s="746" t="s">
        <v>4080</v>
      </c>
      <c r="E937" s="747" t="s">
        <v>2939</v>
      </c>
      <c r="F937" s="665" t="s">
        <v>2921</v>
      </c>
      <c r="G937" s="665" t="s">
        <v>3677</v>
      </c>
      <c r="H937" s="665" t="s">
        <v>529</v>
      </c>
      <c r="I937" s="665" t="s">
        <v>1330</v>
      </c>
      <c r="J937" s="665" t="s">
        <v>1331</v>
      </c>
      <c r="K937" s="665" t="s">
        <v>3679</v>
      </c>
      <c r="L937" s="666">
        <v>108.44</v>
      </c>
      <c r="M937" s="666">
        <v>108.44</v>
      </c>
      <c r="N937" s="665">
        <v>1</v>
      </c>
      <c r="O937" s="748">
        <v>1</v>
      </c>
      <c r="P937" s="666">
        <v>108.44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5</v>
      </c>
      <c r="B938" s="665" t="s">
        <v>2566</v>
      </c>
      <c r="C938" s="665" t="s">
        <v>2929</v>
      </c>
      <c r="D938" s="746" t="s">
        <v>4080</v>
      </c>
      <c r="E938" s="747" t="s">
        <v>2939</v>
      </c>
      <c r="F938" s="665" t="s">
        <v>2921</v>
      </c>
      <c r="G938" s="665" t="s">
        <v>3054</v>
      </c>
      <c r="H938" s="665" t="s">
        <v>529</v>
      </c>
      <c r="I938" s="665" t="s">
        <v>3854</v>
      </c>
      <c r="J938" s="665" t="s">
        <v>3855</v>
      </c>
      <c r="K938" s="665" t="s">
        <v>3746</v>
      </c>
      <c r="L938" s="666">
        <v>0</v>
      </c>
      <c r="M938" s="666">
        <v>0</v>
      </c>
      <c r="N938" s="665">
        <v>1</v>
      </c>
      <c r="O938" s="748">
        <v>0.5</v>
      </c>
      <c r="P938" s="666">
        <v>0</v>
      </c>
      <c r="Q938" s="681"/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5</v>
      </c>
      <c r="B939" s="665" t="s">
        <v>2566</v>
      </c>
      <c r="C939" s="665" t="s">
        <v>2929</v>
      </c>
      <c r="D939" s="746" t="s">
        <v>4080</v>
      </c>
      <c r="E939" s="747" t="s">
        <v>2939</v>
      </c>
      <c r="F939" s="665" t="s">
        <v>2921</v>
      </c>
      <c r="G939" s="665" t="s">
        <v>3856</v>
      </c>
      <c r="H939" s="665" t="s">
        <v>529</v>
      </c>
      <c r="I939" s="665" t="s">
        <v>3857</v>
      </c>
      <c r="J939" s="665" t="s">
        <v>3858</v>
      </c>
      <c r="K939" s="665" t="s">
        <v>3859</v>
      </c>
      <c r="L939" s="666">
        <v>0</v>
      </c>
      <c r="M939" s="666">
        <v>0</v>
      </c>
      <c r="N939" s="665">
        <v>4</v>
      </c>
      <c r="O939" s="748">
        <v>2</v>
      </c>
      <c r="P939" s="666">
        <v>0</v>
      </c>
      <c r="Q939" s="681"/>
      <c r="R939" s="665">
        <v>2</v>
      </c>
      <c r="S939" s="681">
        <v>0.5</v>
      </c>
      <c r="T939" s="748">
        <v>1.5</v>
      </c>
      <c r="U939" s="704">
        <v>0.75</v>
      </c>
    </row>
    <row r="940" spans="1:21" ht="14.4" customHeight="1" x14ac:dyDescent="0.3">
      <c r="A940" s="664">
        <v>5</v>
      </c>
      <c r="B940" s="665" t="s">
        <v>2566</v>
      </c>
      <c r="C940" s="665" t="s">
        <v>2929</v>
      </c>
      <c r="D940" s="746" t="s">
        <v>4080</v>
      </c>
      <c r="E940" s="747" t="s">
        <v>2939</v>
      </c>
      <c r="F940" s="665" t="s">
        <v>2921</v>
      </c>
      <c r="G940" s="665" t="s">
        <v>3856</v>
      </c>
      <c r="H940" s="665" t="s">
        <v>529</v>
      </c>
      <c r="I940" s="665" t="s">
        <v>3860</v>
      </c>
      <c r="J940" s="665" t="s">
        <v>3858</v>
      </c>
      <c r="K940" s="665" t="s">
        <v>3861</v>
      </c>
      <c r="L940" s="666">
        <v>0</v>
      </c>
      <c r="M940" s="666">
        <v>0</v>
      </c>
      <c r="N940" s="665">
        <v>3</v>
      </c>
      <c r="O940" s="748">
        <v>2</v>
      </c>
      <c r="P940" s="666">
        <v>0</v>
      </c>
      <c r="Q940" s="681"/>
      <c r="R940" s="665">
        <v>3</v>
      </c>
      <c r="S940" s="681">
        <v>1</v>
      </c>
      <c r="T940" s="748">
        <v>2</v>
      </c>
      <c r="U940" s="704">
        <v>1</v>
      </c>
    </row>
    <row r="941" spans="1:21" ht="14.4" customHeight="1" x14ac:dyDescent="0.3">
      <c r="A941" s="664">
        <v>5</v>
      </c>
      <c r="B941" s="665" t="s">
        <v>2566</v>
      </c>
      <c r="C941" s="665" t="s">
        <v>2929</v>
      </c>
      <c r="D941" s="746" t="s">
        <v>4080</v>
      </c>
      <c r="E941" s="747" t="s">
        <v>2939</v>
      </c>
      <c r="F941" s="665" t="s">
        <v>2921</v>
      </c>
      <c r="G941" s="665" t="s">
        <v>3856</v>
      </c>
      <c r="H941" s="665" t="s">
        <v>529</v>
      </c>
      <c r="I941" s="665" t="s">
        <v>3862</v>
      </c>
      <c r="J941" s="665" t="s">
        <v>3858</v>
      </c>
      <c r="K941" s="665" t="s">
        <v>3863</v>
      </c>
      <c r="L941" s="666">
        <v>0</v>
      </c>
      <c r="M941" s="666">
        <v>0</v>
      </c>
      <c r="N941" s="665">
        <v>1</v>
      </c>
      <c r="O941" s="748">
        <v>1</v>
      </c>
      <c r="P941" s="666">
        <v>0</v>
      </c>
      <c r="Q941" s="681"/>
      <c r="R941" s="665">
        <v>1</v>
      </c>
      <c r="S941" s="681">
        <v>1</v>
      </c>
      <c r="T941" s="748">
        <v>1</v>
      </c>
      <c r="U941" s="704">
        <v>1</v>
      </c>
    </row>
    <row r="942" spans="1:21" ht="14.4" customHeight="1" x14ac:dyDescent="0.3">
      <c r="A942" s="664">
        <v>5</v>
      </c>
      <c r="B942" s="665" t="s">
        <v>2566</v>
      </c>
      <c r="C942" s="665" t="s">
        <v>2929</v>
      </c>
      <c r="D942" s="746" t="s">
        <v>4080</v>
      </c>
      <c r="E942" s="747" t="s">
        <v>2939</v>
      </c>
      <c r="F942" s="665" t="s">
        <v>2921</v>
      </c>
      <c r="G942" s="665" t="s">
        <v>3023</v>
      </c>
      <c r="H942" s="665" t="s">
        <v>529</v>
      </c>
      <c r="I942" s="665" t="s">
        <v>894</v>
      </c>
      <c r="J942" s="665" t="s">
        <v>895</v>
      </c>
      <c r="K942" s="665" t="s">
        <v>3024</v>
      </c>
      <c r="L942" s="666">
        <v>657.67</v>
      </c>
      <c r="M942" s="666">
        <v>11180.39</v>
      </c>
      <c r="N942" s="665">
        <v>17</v>
      </c>
      <c r="O942" s="748">
        <v>5</v>
      </c>
      <c r="P942" s="666">
        <v>11180.39</v>
      </c>
      <c r="Q942" s="681">
        <v>1</v>
      </c>
      <c r="R942" s="665">
        <v>17</v>
      </c>
      <c r="S942" s="681">
        <v>1</v>
      </c>
      <c r="T942" s="748">
        <v>5</v>
      </c>
      <c r="U942" s="704">
        <v>1</v>
      </c>
    </row>
    <row r="943" spans="1:21" ht="14.4" customHeight="1" x14ac:dyDescent="0.3">
      <c r="A943" s="664">
        <v>5</v>
      </c>
      <c r="B943" s="665" t="s">
        <v>2566</v>
      </c>
      <c r="C943" s="665" t="s">
        <v>2929</v>
      </c>
      <c r="D943" s="746" t="s">
        <v>4080</v>
      </c>
      <c r="E943" s="747" t="s">
        <v>2939</v>
      </c>
      <c r="F943" s="665" t="s">
        <v>2921</v>
      </c>
      <c r="G943" s="665" t="s">
        <v>3864</v>
      </c>
      <c r="H943" s="665" t="s">
        <v>529</v>
      </c>
      <c r="I943" s="665" t="s">
        <v>3865</v>
      </c>
      <c r="J943" s="665" t="s">
        <v>3866</v>
      </c>
      <c r="K943" s="665" t="s">
        <v>3867</v>
      </c>
      <c r="L943" s="666">
        <v>0</v>
      </c>
      <c r="M943" s="666">
        <v>0</v>
      </c>
      <c r="N943" s="665">
        <v>1</v>
      </c>
      <c r="O943" s="748">
        <v>1</v>
      </c>
      <c r="P943" s="666">
        <v>0</v>
      </c>
      <c r="Q943" s="681"/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5</v>
      </c>
      <c r="B944" s="665" t="s">
        <v>2566</v>
      </c>
      <c r="C944" s="665" t="s">
        <v>2929</v>
      </c>
      <c r="D944" s="746" t="s">
        <v>4080</v>
      </c>
      <c r="E944" s="747" t="s">
        <v>2939</v>
      </c>
      <c r="F944" s="665" t="s">
        <v>2921</v>
      </c>
      <c r="G944" s="665" t="s">
        <v>3864</v>
      </c>
      <c r="H944" s="665" t="s">
        <v>529</v>
      </c>
      <c r="I944" s="665" t="s">
        <v>3868</v>
      </c>
      <c r="J944" s="665" t="s">
        <v>3866</v>
      </c>
      <c r="K944" s="665" t="s">
        <v>3869</v>
      </c>
      <c r="L944" s="666">
        <v>0</v>
      </c>
      <c r="M944" s="666">
        <v>0</v>
      </c>
      <c r="N944" s="665">
        <v>1</v>
      </c>
      <c r="O944" s="748">
        <v>0.5</v>
      </c>
      <c r="P944" s="666">
        <v>0</v>
      </c>
      <c r="Q944" s="681"/>
      <c r="R944" s="665">
        <v>1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5</v>
      </c>
      <c r="B945" s="665" t="s">
        <v>2566</v>
      </c>
      <c r="C945" s="665" t="s">
        <v>2929</v>
      </c>
      <c r="D945" s="746" t="s">
        <v>4080</v>
      </c>
      <c r="E945" s="747" t="s">
        <v>2939</v>
      </c>
      <c r="F945" s="665" t="s">
        <v>2921</v>
      </c>
      <c r="G945" s="665" t="s">
        <v>3870</v>
      </c>
      <c r="H945" s="665" t="s">
        <v>529</v>
      </c>
      <c r="I945" s="665" t="s">
        <v>3871</v>
      </c>
      <c r="J945" s="665" t="s">
        <v>3872</v>
      </c>
      <c r="K945" s="665" t="s">
        <v>3873</v>
      </c>
      <c r="L945" s="666">
        <v>279.45</v>
      </c>
      <c r="M945" s="666">
        <v>279.45</v>
      </c>
      <c r="N945" s="665">
        <v>1</v>
      </c>
      <c r="O945" s="748">
        <v>1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5</v>
      </c>
      <c r="B946" s="665" t="s">
        <v>2566</v>
      </c>
      <c r="C946" s="665" t="s">
        <v>2929</v>
      </c>
      <c r="D946" s="746" t="s">
        <v>4080</v>
      </c>
      <c r="E946" s="747" t="s">
        <v>2939</v>
      </c>
      <c r="F946" s="665" t="s">
        <v>2921</v>
      </c>
      <c r="G946" s="665" t="s">
        <v>3870</v>
      </c>
      <c r="H946" s="665" t="s">
        <v>529</v>
      </c>
      <c r="I946" s="665" t="s">
        <v>3874</v>
      </c>
      <c r="J946" s="665" t="s">
        <v>3875</v>
      </c>
      <c r="K946" s="665" t="s">
        <v>3876</v>
      </c>
      <c r="L946" s="666">
        <v>456.42</v>
      </c>
      <c r="M946" s="666">
        <v>912.84</v>
      </c>
      <c r="N946" s="665">
        <v>2</v>
      </c>
      <c r="O946" s="748">
        <v>1</v>
      </c>
      <c r="P946" s="666">
        <v>456.42</v>
      </c>
      <c r="Q946" s="681">
        <v>0.5</v>
      </c>
      <c r="R946" s="665">
        <v>1</v>
      </c>
      <c r="S946" s="681">
        <v>0.5</v>
      </c>
      <c r="T946" s="748">
        <v>0.5</v>
      </c>
      <c r="U946" s="704">
        <v>0.5</v>
      </c>
    </row>
    <row r="947" spans="1:21" ht="14.4" customHeight="1" x14ac:dyDescent="0.3">
      <c r="A947" s="664">
        <v>5</v>
      </c>
      <c r="B947" s="665" t="s">
        <v>2566</v>
      </c>
      <c r="C947" s="665" t="s">
        <v>2929</v>
      </c>
      <c r="D947" s="746" t="s">
        <v>4080</v>
      </c>
      <c r="E947" s="747" t="s">
        <v>2939</v>
      </c>
      <c r="F947" s="665" t="s">
        <v>2921</v>
      </c>
      <c r="G947" s="665" t="s">
        <v>3870</v>
      </c>
      <c r="H947" s="665" t="s">
        <v>529</v>
      </c>
      <c r="I947" s="665" t="s">
        <v>3877</v>
      </c>
      <c r="J947" s="665" t="s">
        <v>3872</v>
      </c>
      <c r="K947" s="665" t="s">
        <v>2991</v>
      </c>
      <c r="L947" s="666">
        <v>0</v>
      </c>
      <c r="M947" s="666">
        <v>0</v>
      </c>
      <c r="N947" s="665">
        <v>1</v>
      </c>
      <c r="O947" s="748">
        <v>1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5</v>
      </c>
      <c r="B948" s="665" t="s">
        <v>2566</v>
      </c>
      <c r="C948" s="665" t="s">
        <v>2929</v>
      </c>
      <c r="D948" s="746" t="s">
        <v>4080</v>
      </c>
      <c r="E948" s="747" t="s">
        <v>2939</v>
      </c>
      <c r="F948" s="665" t="s">
        <v>2921</v>
      </c>
      <c r="G948" s="665" t="s">
        <v>3870</v>
      </c>
      <c r="H948" s="665" t="s">
        <v>529</v>
      </c>
      <c r="I948" s="665" t="s">
        <v>3878</v>
      </c>
      <c r="J948" s="665" t="s">
        <v>3872</v>
      </c>
      <c r="K948" s="665" t="s">
        <v>3000</v>
      </c>
      <c r="L948" s="666">
        <v>465.74</v>
      </c>
      <c r="M948" s="666">
        <v>1397.22</v>
      </c>
      <c r="N948" s="665">
        <v>3</v>
      </c>
      <c r="O948" s="748">
        <v>1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5</v>
      </c>
      <c r="B949" s="665" t="s">
        <v>2566</v>
      </c>
      <c r="C949" s="665" t="s">
        <v>2929</v>
      </c>
      <c r="D949" s="746" t="s">
        <v>4080</v>
      </c>
      <c r="E949" s="747" t="s">
        <v>2939</v>
      </c>
      <c r="F949" s="665" t="s">
        <v>2921</v>
      </c>
      <c r="G949" s="665" t="s">
        <v>3870</v>
      </c>
      <c r="H949" s="665" t="s">
        <v>529</v>
      </c>
      <c r="I949" s="665" t="s">
        <v>3879</v>
      </c>
      <c r="J949" s="665" t="s">
        <v>3872</v>
      </c>
      <c r="K949" s="665" t="s">
        <v>3880</v>
      </c>
      <c r="L949" s="666">
        <v>0</v>
      </c>
      <c r="M949" s="666">
        <v>0</v>
      </c>
      <c r="N949" s="665">
        <v>2</v>
      </c>
      <c r="O949" s="748">
        <v>0.5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5</v>
      </c>
      <c r="B950" s="665" t="s">
        <v>2566</v>
      </c>
      <c r="C950" s="665" t="s">
        <v>2929</v>
      </c>
      <c r="D950" s="746" t="s">
        <v>4080</v>
      </c>
      <c r="E950" s="747" t="s">
        <v>2939</v>
      </c>
      <c r="F950" s="665" t="s">
        <v>2921</v>
      </c>
      <c r="G950" s="665" t="s">
        <v>3870</v>
      </c>
      <c r="H950" s="665" t="s">
        <v>529</v>
      </c>
      <c r="I950" s="665" t="s">
        <v>3881</v>
      </c>
      <c r="J950" s="665" t="s">
        <v>3882</v>
      </c>
      <c r="K950" s="665" t="s">
        <v>2991</v>
      </c>
      <c r="L950" s="666">
        <v>0</v>
      </c>
      <c r="M950" s="666">
        <v>0</v>
      </c>
      <c r="N950" s="665">
        <v>1</v>
      </c>
      <c r="O950" s="748">
        <v>0.5</v>
      </c>
      <c r="P950" s="666">
        <v>0</v>
      </c>
      <c r="Q950" s="681"/>
      <c r="R950" s="665">
        <v>1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5</v>
      </c>
      <c r="B951" s="665" t="s">
        <v>2566</v>
      </c>
      <c r="C951" s="665" t="s">
        <v>2929</v>
      </c>
      <c r="D951" s="746" t="s">
        <v>4080</v>
      </c>
      <c r="E951" s="747" t="s">
        <v>2939</v>
      </c>
      <c r="F951" s="665" t="s">
        <v>2921</v>
      </c>
      <c r="G951" s="665" t="s">
        <v>3883</v>
      </c>
      <c r="H951" s="665" t="s">
        <v>529</v>
      </c>
      <c r="I951" s="665" t="s">
        <v>3884</v>
      </c>
      <c r="J951" s="665" t="s">
        <v>3885</v>
      </c>
      <c r="K951" s="665" t="s">
        <v>3886</v>
      </c>
      <c r="L951" s="666">
        <v>0</v>
      </c>
      <c r="M951" s="666">
        <v>0</v>
      </c>
      <c r="N951" s="665">
        <v>1</v>
      </c>
      <c r="O951" s="748">
        <v>1</v>
      </c>
      <c r="P951" s="666">
        <v>0</v>
      </c>
      <c r="Q951" s="681"/>
      <c r="R951" s="665">
        <v>1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5</v>
      </c>
      <c r="B952" s="665" t="s">
        <v>2566</v>
      </c>
      <c r="C952" s="665" t="s">
        <v>2929</v>
      </c>
      <c r="D952" s="746" t="s">
        <v>4080</v>
      </c>
      <c r="E952" s="747" t="s">
        <v>2939</v>
      </c>
      <c r="F952" s="665" t="s">
        <v>2923</v>
      </c>
      <c r="G952" s="665" t="s">
        <v>3272</v>
      </c>
      <c r="H952" s="665" t="s">
        <v>529</v>
      </c>
      <c r="I952" s="665" t="s">
        <v>3273</v>
      </c>
      <c r="J952" s="665" t="s">
        <v>3274</v>
      </c>
      <c r="K952" s="665" t="s">
        <v>3275</v>
      </c>
      <c r="L952" s="666">
        <v>30</v>
      </c>
      <c r="M952" s="666">
        <v>240</v>
      </c>
      <c r="N952" s="665">
        <v>8</v>
      </c>
      <c r="O952" s="748">
        <v>4</v>
      </c>
      <c r="P952" s="666">
        <v>240</v>
      </c>
      <c r="Q952" s="681">
        <v>1</v>
      </c>
      <c r="R952" s="665">
        <v>8</v>
      </c>
      <c r="S952" s="681">
        <v>1</v>
      </c>
      <c r="T952" s="748">
        <v>4</v>
      </c>
      <c r="U952" s="704">
        <v>1</v>
      </c>
    </row>
    <row r="953" spans="1:21" ht="14.4" customHeight="1" x14ac:dyDescent="0.3">
      <c r="A953" s="664">
        <v>5</v>
      </c>
      <c r="B953" s="665" t="s">
        <v>2566</v>
      </c>
      <c r="C953" s="665" t="s">
        <v>2929</v>
      </c>
      <c r="D953" s="746" t="s">
        <v>4080</v>
      </c>
      <c r="E953" s="747" t="s">
        <v>2939</v>
      </c>
      <c r="F953" s="665" t="s">
        <v>2923</v>
      </c>
      <c r="G953" s="665" t="s">
        <v>3124</v>
      </c>
      <c r="H953" s="665" t="s">
        <v>529</v>
      </c>
      <c r="I953" s="665" t="s">
        <v>3728</v>
      </c>
      <c r="J953" s="665" t="s">
        <v>3620</v>
      </c>
      <c r="K953" s="665" t="s">
        <v>3729</v>
      </c>
      <c r="L953" s="666">
        <v>410</v>
      </c>
      <c r="M953" s="666">
        <v>410</v>
      </c>
      <c r="N953" s="665">
        <v>1</v>
      </c>
      <c r="O953" s="748">
        <v>1</v>
      </c>
      <c r="P953" s="666">
        <v>410</v>
      </c>
      <c r="Q953" s="681">
        <v>1</v>
      </c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5</v>
      </c>
      <c r="B954" s="665" t="s">
        <v>2566</v>
      </c>
      <c r="C954" s="665" t="s">
        <v>2929</v>
      </c>
      <c r="D954" s="746" t="s">
        <v>4080</v>
      </c>
      <c r="E954" s="747" t="s">
        <v>2939</v>
      </c>
      <c r="F954" s="665" t="s">
        <v>2923</v>
      </c>
      <c r="G954" s="665" t="s">
        <v>3124</v>
      </c>
      <c r="H954" s="665" t="s">
        <v>529</v>
      </c>
      <c r="I954" s="665" t="s">
        <v>3728</v>
      </c>
      <c r="J954" s="665" t="s">
        <v>3620</v>
      </c>
      <c r="K954" s="665" t="s">
        <v>3887</v>
      </c>
      <c r="L954" s="666">
        <v>410</v>
      </c>
      <c r="M954" s="666">
        <v>410</v>
      </c>
      <c r="N954" s="665">
        <v>1</v>
      </c>
      <c r="O954" s="748">
        <v>1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5</v>
      </c>
      <c r="B955" s="665" t="s">
        <v>2566</v>
      </c>
      <c r="C955" s="665" t="s">
        <v>2929</v>
      </c>
      <c r="D955" s="746" t="s">
        <v>4080</v>
      </c>
      <c r="E955" s="747" t="s">
        <v>2939</v>
      </c>
      <c r="F955" s="665" t="s">
        <v>2923</v>
      </c>
      <c r="G955" s="665" t="s">
        <v>3124</v>
      </c>
      <c r="H955" s="665" t="s">
        <v>529</v>
      </c>
      <c r="I955" s="665" t="s">
        <v>3624</v>
      </c>
      <c r="J955" s="665" t="s">
        <v>3620</v>
      </c>
      <c r="K955" s="665" t="s">
        <v>3790</v>
      </c>
      <c r="L955" s="666">
        <v>410</v>
      </c>
      <c r="M955" s="666">
        <v>820</v>
      </c>
      <c r="N955" s="665">
        <v>2</v>
      </c>
      <c r="O955" s="748">
        <v>1</v>
      </c>
      <c r="P955" s="666">
        <v>410</v>
      </c>
      <c r="Q955" s="681">
        <v>0.5</v>
      </c>
      <c r="R955" s="665">
        <v>1</v>
      </c>
      <c r="S955" s="681">
        <v>0.5</v>
      </c>
      <c r="T955" s="748">
        <v>0.5</v>
      </c>
      <c r="U955" s="704">
        <v>0.5</v>
      </c>
    </row>
    <row r="956" spans="1:21" ht="14.4" customHeight="1" x14ac:dyDescent="0.3">
      <c r="A956" s="664">
        <v>5</v>
      </c>
      <c r="B956" s="665" t="s">
        <v>2566</v>
      </c>
      <c r="C956" s="665" t="s">
        <v>2929</v>
      </c>
      <c r="D956" s="746" t="s">
        <v>4080</v>
      </c>
      <c r="E956" s="747" t="s">
        <v>2939</v>
      </c>
      <c r="F956" s="665" t="s">
        <v>2923</v>
      </c>
      <c r="G956" s="665" t="s">
        <v>3124</v>
      </c>
      <c r="H956" s="665" t="s">
        <v>529</v>
      </c>
      <c r="I956" s="665" t="s">
        <v>3416</v>
      </c>
      <c r="J956" s="665" t="s">
        <v>3126</v>
      </c>
      <c r="K956" s="665" t="s">
        <v>3730</v>
      </c>
      <c r="L956" s="666">
        <v>600</v>
      </c>
      <c r="M956" s="666">
        <v>600</v>
      </c>
      <c r="N956" s="665">
        <v>1</v>
      </c>
      <c r="O956" s="748">
        <v>1</v>
      </c>
      <c r="P956" s="666">
        <v>600</v>
      </c>
      <c r="Q956" s="681">
        <v>1</v>
      </c>
      <c r="R956" s="665">
        <v>1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5</v>
      </c>
      <c r="B957" s="665" t="s">
        <v>2566</v>
      </c>
      <c r="C957" s="665" t="s">
        <v>2929</v>
      </c>
      <c r="D957" s="746" t="s">
        <v>4080</v>
      </c>
      <c r="E957" s="747" t="s">
        <v>2939</v>
      </c>
      <c r="F957" s="665" t="s">
        <v>2923</v>
      </c>
      <c r="G957" s="665" t="s">
        <v>3124</v>
      </c>
      <c r="H957" s="665" t="s">
        <v>529</v>
      </c>
      <c r="I957" s="665" t="s">
        <v>3888</v>
      </c>
      <c r="J957" s="665" t="s">
        <v>3126</v>
      </c>
      <c r="K957" s="665" t="s">
        <v>3889</v>
      </c>
      <c r="L957" s="666">
        <v>588</v>
      </c>
      <c r="M957" s="666">
        <v>588</v>
      </c>
      <c r="N957" s="665">
        <v>1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5</v>
      </c>
      <c r="B958" s="665" t="s">
        <v>2566</v>
      </c>
      <c r="C958" s="665" t="s">
        <v>2929</v>
      </c>
      <c r="D958" s="746" t="s">
        <v>4080</v>
      </c>
      <c r="E958" s="747" t="s">
        <v>2939</v>
      </c>
      <c r="F958" s="665" t="s">
        <v>2923</v>
      </c>
      <c r="G958" s="665" t="s">
        <v>3124</v>
      </c>
      <c r="H958" s="665" t="s">
        <v>529</v>
      </c>
      <c r="I958" s="665" t="s">
        <v>3890</v>
      </c>
      <c r="J958" s="665" t="s">
        <v>3891</v>
      </c>
      <c r="K958" s="665" t="s">
        <v>3892</v>
      </c>
      <c r="L958" s="666">
        <v>525</v>
      </c>
      <c r="M958" s="666">
        <v>1050</v>
      </c>
      <c r="N958" s="665">
        <v>2</v>
      </c>
      <c r="O958" s="748">
        <v>1</v>
      </c>
      <c r="P958" s="666">
        <v>525</v>
      </c>
      <c r="Q958" s="681">
        <v>0.5</v>
      </c>
      <c r="R958" s="665">
        <v>1</v>
      </c>
      <c r="S958" s="681">
        <v>0.5</v>
      </c>
      <c r="T958" s="748">
        <v>0.5</v>
      </c>
      <c r="U958" s="704">
        <v>0.5</v>
      </c>
    </row>
    <row r="959" spans="1:21" ht="14.4" customHeight="1" x14ac:dyDescent="0.3">
      <c r="A959" s="664">
        <v>5</v>
      </c>
      <c r="B959" s="665" t="s">
        <v>2566</v>
      </c>
      <c r="C959" s="665" t="s">
        <v>2929</v>
      </c>
      <c r="D959" s="746" t="s">
        <v>4080</v>
      </c>
      <c r="E959" s="747" t="s">
        <v>2939</v>
      </c>
      <c r="F959" s="665" t="s">
        <v>2923</v>
      </c>
      <c r="G959" s="665" t="s">
        <v>3124</v>
      </c>
      <c r="H959" s="665" t="s">
        <v>529</v>
      </c>
      <c r="I959" s="665" t="s">
        <v>3893</v>
      </c>
      <c r="J959" s="665" t="s">
        <v>3126</v>
      </c>
      <c r="K959" s="665" t="s">
        <v>3894</v>
      </c>
      <c r="L959" s="666">
        <v>600</v>
      </c>
      <c r="M959" s="666">
        <v>600</v>
      </c>
      <c r="N959" s="665">
        <v>1</v>
      </c>
      <c r="O959" s="748">
        <v>1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5</v>
      </c>
      <c r="B960" s="665" t="s">
        <v>2566</v>
      </c>
      <c r="C960" s="665" t="s">
        <v>2929</v>
      </c>
      <c r="D960" s="746" t="s">
        <v>4080</v>
      </c>
      <c r="E960" s="747" t="s">
        <v>2939</v>
      </c>
      <c r="F960" s="665" t="s">
        <v>2923</v>
      </c>
      <c r="G960" s="665" t="s">
        <v>3124</v>
      </c>
      <c r="H960" s="665" t="s">
        <v>529</v>
      </c>
      <c r="I960" s="665" t="s">
        <v>3895</v>
      </c>
      <c r="J960" s="665" t="s">
        <v>3896</v>
      </c>
      <c r="K960" s="665" t="s">
        <v>3897</v>
      </c>
      <c r="L960" s="666">
        <v>600</v>
      </c>
      <c r="M960" s="666">
        <v>600</v>
      </c>
      <c r="N960" s="665">
        <v>1</v>
      </c>
      <c r="O960" s="748">
        <v>1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5</v>
      </c>
      <c r="B961" s="665" t="s">
        <v>2566</v>
      </c>
      <c r="C961" s="665" t="s">
        <v>2929</v>
      </c>
      <c r="D961" s="746" t="s">
        <v>4080</v>
      </c>
      <c r="E961" s="747" t="s">
        <v>2939</v>
      </c>
      <c r="F961" s="665" t="s">
        <v>2923</v>
      </c>
      <c r="G961" s="665" t="s">
        <v>3128</v>
      </c>
      <c r="H961" s="665" t="s">
        <v>529</v>
      </c>
      <c r="I961" s="665" t="s">
        <v>3132</v>
      </c>
      <c r="J961" s="665" t="s">
        <v>3133</v>
      </c>
      <c r="K961" s="665" t="s">
        <v>3134</v>
      </c>
      <c r="L961" s="666">
        <v>378.48</v>
      </c>
      <c r="M961" s="666">
        <v>378.48</v>
      </c>
      <c r="N961" s="665">
        <v>1</v>
      </c>
      <c r="O961" s="748">
        <v>1</v>
      </c>
      <c r="P961" s="666">
        <v>378.48</v>
      </c>
      <c r="Q961" s="681">
        <v>1</v>
      </c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5</v>
      </c>
      <c r="B962" s="665" t="s">
        <v>2566</v>
      </c>
      <c r="C962" s="665" t="s">
        <v>2929</v>
      </c>
      <c r="D962" s="746" t="s">
        <v>4080</v>
      </c>
      <c r="E962" s="747" t="s">
        <v>2940</v>
      </c>
      <c r="F962" s="665" t="s">
        <v>2923</v>
      </c>
      <c r="G962" s="665" t="s">
        <v>3124</v>
      </c>
      <c r="H962" s="665" t="s">
        <v>529</v>
      </c>
      <c r="I962" s="665" t="s">
        <v>3898</v>
      </c>
      <c r="J962" s="665" t="s">
        <v>3899</v>
      </c>
      <c r="K962" s="665" t="s">
        <v>3900</v>
      </c>
      <c r="L962" s="666">
        <v>2000</v>
      </c>
      <c r="M962" s="666">
        <v>2000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5</v>
      </c>
      <c r="B963" s="665" t="s">
        <v>2566</v>
      </c>
      <c r="C963" s="665" t="s">
        <v>2929</v>
      </c>
      <c r="D963" s="746" t="s">
        <v>4080</v>
      </c>
      <c r="E963" s="747" t="s">
        <v>2941</v>
      </c>
      <c r="F963" s="665" t="s">
        <v>2921</v>
      </c>
      <c r="G963" s="665" t="s">
        <v>2958</v>
      </c>
      <c r="H963" s="665" t="s">
        <v>529</v>
      </c>
      <c r="I963" s="665" t="s">
        <v>3138</v>
      </c>
      <c r="J963" s="665" t="s">
        <v>3139</v>
      </c>
      <c r="K963" s="665" t="s">
        <v>3140</v>
      </c>
      <c r="L963" s="666">
        <v>154.36000000000001</v>
      </c>
      <c r="M963" s="666">
        <v>154.36000000000001</v>
      </c>
      <c r="N963" s="665">
        <v>1</v>
      </c>
      <c r="O963" s="748">
        <v>1</v>
      </c>
      <c r="P963" s="666">
        <v>154.36000000000001</v>
      </c>
      <c r="Q963" s="681">
        <v>1</v>
      </c>
      <c r="R963" s="665">
        <v>1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5</v>
      </c>
      <c r="B964" s="665" t="s">
        <v>2566</v>
      </c>
      <c r="C964" s="665" t="s">
        <v>2929</v>
      </c>
      <c r="D964" s="746" t="s">
        <v>4080</v>
      </c>
      <c r="E964" s="747" t="s">
        <v>2941</v>
      </c>
      <c r="F964" s="665" t="s">
        <v>2921</v>
      </c>
      <c r="G964" s="665" t="s">
        <v>3901</v>
      </c>
      <c r="H964" s="665" t="s">
        <v>529</v>
      </c>
      <c r="I964" s="665" t="s">
        <v>3902</v>
      </c>
      <c r="J964" s="665" t="s">
        <v>3903</v>
      </c>
      <c r="K964" s="665" t="s">
        <v>3904</v>
      </c>
      <c r="L964" s="666">
        <v>303.47000000000003</v>
      </c>
      <c r="M964" s="666">
        <v>303.47000000000003</v>
      </c>
      <c r="N964" s="665">
        <v>1</v>
      </c>
      <c r="O964" s="748">
        <v>0.5</v>
      </c>
      <c r="P964" s="666">
        <v>303.47000000000003</v>
      </c>
      <c r="Q964" s="681">
        <v>1</v>
      </c>
      <c r="R964" s="665">
        <v>1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5</v>
      </c>
      <c r="B965" s="665" t="s">
        <v>2566</v>
      </c>
      <c r="C965" s="665" t="s">
        <v>2929</v>
      </c>
      <c r="D965" s="746" t="s">
        <v>4080</v>
      </c>
      <c r="E965" s="747" t="s">
        <v>2941</v>
      </c>
      <c r="F965" s="665" t="s">
        <v>2921</v>
      </c>
      <c r="G965" s="665" t="s">
        <v>2962</v>
      </c>
      <c r="H965" s="665" t="s">
        <v>1433</v>
      </c>
      <c r="I965" s="665" t="s">
        <v>3905</v>
      </c>
      <c r="J965" s="665" t="s">
        <v>3213</v>
      </c>
      <c r="K965" s="665" t="s">
        <v>3906</v>
      </c>
      <c r="L965" s="666">
        <v>543.36</v>
      </c>
      <c r="M965" s="666">
        <v>543.36</v>
      </c>
      <c r="N965" s="665">
        <v>1</v>
      </c>
      <c r="O965" s="748">
        <v>0.5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5</v>
      </c>
      <c r="B966" s="665" t="s">
        <v>2566</v>
      </c>
      <c r="C966" s="665" t="s">
        <v>2929</v>
      </c>
      <c r="D966" s="746" t="s">
        <v>4080</v>
      </c>
      <c r="E966" s="747" t="s">
        <v>2941</v>
      </c>
      <c r="F966" s="665" t="s">
        <v>2921</v>
      </c>
      <c r="G966" s="665" t="s">
        <v>2962</v>
      </c>
      <c r="H966" s="665" t="s">
        <v>1433</v>
      </c>
      <c r="I966" s="665" t="s">
        <v>3830</v>
      </c>
      <c r="J966" s="665" t="s">
        <v>2738</v>
      </c>
      <c r="K966" s="665" t="s">
        <v>3831</v>
      </c>
      <c r="L966" s="666">
        <v>196.21</v>
      </c>
      <c r="M966" s="666">
        <v>196.21</v>
      </c>
      <c r="N966" s="665">
        <v>1</v>
      </c>
      <c r="O966" s="748">
        <v>0.5</v>
      </c>
      <c r="P966" s="666">
        <v>196.21</v>
      </c>
      <c r="Q966" s="681">
        <v>1</v>
      </c>
      <c r="R966" s="665">
        <v>1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5</v>
      </c>
      <c r="B967" s="665" t="s">
        <v>2566</v>
      </c>
      <c r="C967" s="665" t="s">
        <v>2929</v>
      </c>
      <c r="D967" s="746" t="s">
        <v>4080</v>
      </c>
      <c r="E967" s="747" t="s">
        <v>2941</v>
      </c>
      <c r="F967" s="665" t="s">
        <v>2921</v>
      </c>
      <c r="G967" s="665" t="s">
        <v>2965</v>
      </c>
      <c r="H967" s="665" t="s">
        <v>529</v>
      </c>
      <c r="I967" s="665" t="s">
        <v>2966</v>
      </c>
      <c r="J967" s="665" t="s">
        <v>2967</v>
      </c>
      <c r="K967" s="665" t="s">
        <v>2968</v>
      </c>
      <c r="L967" s="666">
        <v>0</v>
      </c>
      <c r="M967" s="666">
        <v>0</v>
      </c>
      <c r="N967" s="665">
        <v>2</v>
      </c>
      <c r="O967" s="748">
        <v>1</v>
      </c>
      <c r="P967" s="666"/>
      <c r="Q967" s="681"/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5</v>
      </c>
      <c r="B968" s="665" t="s">
        <v>2566</v>
      </c>
      <c r="C968" s="665" t="s">
        <v>2929</v>
      </c>
      <c r="D968" s="746" t="s">
        <v>4080</v>
      </c>
      <c r="E968" s="747" t="s">
        <v>2941</v>
      </c>
      <c r="F968" s="665" t="s">
        <v>2921</v>
      </c>
      <c r="G968" s="665" t="s">
        <v>2969</v>
      </c>
      <c r="H968" s="665" t="s">
        <v>529</v>
      </c>
      <c r="I968" s="665" t="s">
        <v>1668</v>
      </c>
      <c r="J968" s="665" t="s">
        <v>2971</v>
      </c>
      <c r="K968" s="665" t="s">
        <v>2972</v>
      </c>
      <c r="L968" s="666">
        <v>85.27</v>
      </c>
      <c r="M968" s="666">
        <v>85.27</v>
      </c>
      <c r="N968" s="665">
        <v>1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5</v>
      </c>
      <c r="B969" s="665" t="s">
        <v>2566</v>
      </c>
      <c r="C969" s="665" t="s">
        <v>2929</v>
      </c>
      <c r="D969" s="746" t="s">
        <v>4080</v>
      </c>
      <c r="E969" s="747" t="s">
        <v>2941</v>
      </c>
      <c r="F969" s="665" t="s">
        <v>2921</v>
      </c>
      <c r="G969" s="665" t="s">
        <v>3090</v>
      </c>
      <c r="H969" s="665" t="s">
        <v>529</v>
      </c>
      <c r="I969" s="665" t="s">
        <v>1713</v>
      </c>
      <c r="J969" s="665" t="s">
        <v>1714</v>
      </c>
      <c r="K969" s="665" t="s">
        <v>2770</v>
      </c>
      <c r="L969" s="666">
        <v>78.33</v>
      </c>
      <c r="M969" s="666">
        <v>469.98</v>
      </c>
      <c r="N969" s="665">
        <v>6</v>
      </c>
      <c r="O969" s="748">
        <v>1</v>
      </c>
      <c r="P969" s="666">
        <v>469.98</v>
      </c>
      <c r="Q969" s="681">
        <v>1</v>
      </c>
      <c r="R969" s="665">
        <v>6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5</v>
      </c>
      <c r="B970" s="665" t="s">
        <v>2566</v>
      </c>
      <c r="C970" s="665" t="s">
        <v>2929</v>
      </c>
      <c r="D970" s="746" t="s">
        <v>4080</v>
      </c>
      <c r="E970" s="747" t="s">
        <v>2941</v>
      </c>
      <c r="F970" s="665" t="s">
        <v>2921</v>
      </c>
      <c r="G970" s="665" t="s">
        <v>3264</v>
      </c>
      <c r="H970" s="665" t="s">
        <v>529</v>
      </c>
      <c r="I970" s="665" t="s">
        <v>1076</v>
      </c>
      <c r="J970" s="665" t="s">
        <v>3751</v>
      </c>
      <c r="K970" s="665" t="s">
        <v>3752</v>
      </c>
      <c r="L970" s="666">
        <v>54.81</v>
      </c>
      <c r="M970" s="666">
        <v>54.81</v>
      </c>
      <c r="N970" s="665">
        <v>1</v>
      </c>
      <c r="O970" s="748">
        <v>0.5</v>
      </c>
      <c r="P970" s="666">
        <v>54.81</v>
      </c>
      <c r="Q970" s="681">
        <v>1</v>
      </c>
      <c r="R970" s="665">
        <v>1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5</v>
      </c>
      <c r="B971" s="665" t="s">
        <v>2566</v>
      </c>
      <c r="C971" s="665" t="s">
        <v>2929</v>
      </c>
      <c r="D971" s="746" t="s">
        <v>4080</v>
      </c>
      <c r="E971" s="747" t="s">
        <v>2941</v>
      </c>
      <c r="F971" s="665" t="s">
        <v>2921</v>
      </c>
      <c r="G971" s="665" t="s">
        <v>2973</v>
      </c>
      <c r="H971" s="665" t="s">
        <v>529</v>
      </c>
      <c r="I971" s="665" t="s">
        <v>695</v>
      </c>
      <c r="J971" s="665" t="s">
        <v>696</v>
      </c>
      <c r="K971" s="665" t="s">
        <v>2974</v>
      </c>
      <c r="L971" s="666">
        <v>91.11</v>
      </c>
      <c r="M971" s="666">
        <v>182.22</v>
      </c>
      <c r="N971" s="665">
        <v>2</v>
      </c>
      <c r="O971" s="748">
        <v>2</v>
      </c>
      <c r="P971" s="666">
        <v>182.22</v>
      </c>
      <c r="Q971" s="681">
        <v>1</v>
      </c>
      <c r="R971" s="665">
        <v>2</v>
      </c>
      <c r="S971" s="681">
        <v>1</v>
      </c>
      <c r="T971" s="748">
        <v>2</v>
      </c>
      <c r="U971" s="704">
        <v>1</v>
      </c>
    </row>
    <row r="972" spans="1:21" ht="14.4" customHeight="1" x14ac:dyDescent="0.3">
      <c r="A972" s="664">
        <v>5</v>
      </c>
      <c r="B972" s="665" t="s">
        <v>2566</v>
      </c>
      <c r="C972" s="665" t="s">
        <v>2929</v>
      </c>
      <c r="D972" s="746" t="s">
        <v>4080</v>
      </c>
      <c r="E972" s="747" t="s">
        <v>2941</v>
      </c>
      <c r="F972" s="665" t="s">
        <v>2921</v>
      </c>
      <c r="G972" s="665" t="s">
        <v>2973</v>
      </c>
      <c r="H972" s="665" t="s">
        <v>529</v>
      </c>
      <c r="I972" s="665" t="s">
        <v>3642</v>
      </c>
      <c r="J972" s="665" t="s">
        <v>696</v>
      </c>
      <c r="K972" s="665" t="s">
        <v>2976</v>
      </c>
      <c r="L972" s="666">
        <v>182.22</v>
      </c>
      <c r="M972" s="666">
        <v>182.22</v>
      </c>
      <c r="N972" s="665">
        <v>1</v>
      </c>
      <c r="O972" s="748">
        <v>1</v>
      </c>
      <c r="P972" s="666">
        <v>182.22</v>
      </c>
      <c r="Q972" s="681">
        <v>1</v>
      </c>
      <c r="R972" s="665">
        <v>1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5</v>
      </c>
      <c r="B973" s="665" t="s">
        <v>2566</v>
      </c>
      <c r="C973" s="665" t="s">
        <v>2929</v>
      </c>
      <c r="D973" s="746" t="s">
        <v>4080</v>
      </c>
      <c r="E973" s="747" t="s">
        <v>2941</v>
      </c>
      <c r="F973" s="665" t="s">
        <v>2921</v>
      </c>
      <c r="G973" s="665" t="s">
        <v>2973</v>
      </c>
      <c r="H973" s="665" t="s">
        <v>529</v>
      </c>
      <c r="I973" s="665" t="s">
        <v>2975</v>
      </c>
      <c r="J973" s="665" t="s">
        <v>696</v>
      </c>
      <c r="K973" s="665" t="s">
        <v>2976</v>
      </c>
      <c r="L973" s="666">
        <v>0</v>
      </c>
      <c r="M973" s="666">
        <v>0</v>
      </c>
      <c r="N973" s="665">
        <v>14</v>
      </c>
      <c r="O973" s="748">
        <v>9.5</v>
      </c>
      <c r="P973" s="666">
        <v>0</v>
      </c>
      <c r="Q973" s="681"/>
      <c r="R973" s="665">
        <v>6</v>
      </c>
      <c r="S973" s="681">
        <v>0.42857142857142855</v>
      </c>
      <c r="T973" s="748">
        <v>4.5</v>
      </c>
      <c r="U973" s="704">
        <v>0.47368421052631576</v>
      </c>
    </row>
    <row r="974" spans="1:21" ht="14.4" customHeight="1" x14ac:dyDescent="0.3">
      <c r="A974" s="664">
        <v>5</v>
      </c>
      <c r="B974" s="665" t="s">
        <v>2566</v>
      </c>
      <c r="C974" s="665" t="s">
        <v>2929</v>
      </c>
      <c r="D974" s="746" t="s">
        <v>4080</v>
      </c>
      <c r="E974" s="747" t="s">
        <v>2941</v>
      </c>
      <c r="F974" s="665" t="s">
        <v>2921</v>
      </c>
      <c r="G974" s="665" t="s">
        <v>2973</v>
      </c>
      <c r="H974" s="665" t="s">
        <v>529</v>
      </c>
      <c r="I974" s="665" t="s">
        <v>3145</v>
      </c>
      <c r="J974" s="665" t="s">
        <v>696</v>
      </c>
      <c r="K974" s="665" t="s">
        <v>2976</v>
      </c>
      <c r="L974" s="666">
        <v>0</v>
      </c>
      <c r="M974" s="666">
        <v>0</v>
      </c>
      <c r="N974" s="665">
        <v>30</v>
      </c>
      <c r="O974" s="748">
        <v>23.5</v>
      </c>
      <c r="P974" s="666">
        <v>0</v>
      </c>
      <c r="Q974" s="681"/>
      <c r="R974" s="665">
        <v>13</v>
      </c>
      <c r="S974" s="681">
        <v>0.43333333333333335</v>
      </c>
      <c r="T974" s="748">
        <v>10</v>
      </c>
      <c r="U974" s="704">
        <v>0.42553191489361702</v>
      </c>
    </row>
    <row r="975" spans="1:21" ht="14.4" customHeight="1" x14ac:dyDescent="0.3">
      <c r="A975" s="664">
        <v>5</v>
      </c>
      <c r="B975" s="665" t="s">
        <v>2566</v>
      </c>
      <c r="C975" s="665" t="s">
        <v>2929</v>
      </c>
      <c r="D975" s="746" t="s">
        <v>4080</v>
      </c>
      <c r="E975" s="747" t="s">
        <v>2941</v>
      </c>
      <c r="F975" s="665" t="s">
        <v>2921</v>
      </c>
      <c r="G975" s="665" t="s">
        <v>2973</v>
      </c>
      <c r="H975" s="665" t="s">
        <v>529</v>
      </c>
      <c r="I975" s="665" t="s">
        <v>3145</v>
      </c>
      <c r="J975" s="665" t="s">
        <v>696</v>
      </c>
      <c r="K975" s="665" t="s">
        <v>2976</v>
      </c>
      <c r="L975" s="666">
        <v>182.22</v>
      </c>
      <c r="M975" s="666">
        <v>1639.98</v>
      </c>
      <c r="N975" s="665">
        <v>9</v>
      </c>
      <c r="O975" s="748">
        <v>8</v>
      </c>
      <c r="P975" s="666">
        <v>1275.54</v>
      </c>
      <c r="Q975" s="681">
        <v>0.77777777777777779</v>
      </c>
      <c r="R975" s="665">
        <v>7</v>
      </c>
      <c r="S975" s="681">
        <v>0.77777777777777779</v>
      </c>
      <c r="T975" s="748">
        <v>6</v>
      </c>
      <c r="U975" s="704">
        <v>0.75</v>
      </c>
    </row>
    <row r="976" spans="1:21" ht="14.4" customHeight="1" x14ac:dyDescent="0.3">
      <c r="A976" s="664">
        <v>5</v>
      </c>
      <c r="B976" s="665" t="s">
        <v>2566</v>
      </c>
      <c r="C976" s="665" t="s">
        <v>2929</v>
      </c>
      <c r="D976" s="746" t="s">
        <v>4080</v>
      </c>
      <c r="E976" s="747" t="s">
        <v>2941</v>
      </c>
      <c r="F976" s="665" t="s">
        <v>2921</v>
      </c>
      <c r="G976" s="665" t="s">
        <v>3150</v>
      </c>
      <c r="H976" s="665" t="s">
        <v>529</v>
      </c>
      <c r="I976" s="665" t="s">
        <v>3379</v>
      </c>
      <c r="J976" s="665" t="s">
        <v>3380</v>
      </c>
      <c r="K976" s="665" t="s">
        <v>3381</v>
      </c>
      <c r="L976" s="666">
        <v>89.91</v>
      </c>
      <c r="M976" s="666">
        <v>89.91</v>
      </c>
      <c r="N976" s="665">
        <v>1</v>
      </c>
      <c r="O976" s="748">
        <v>1</v>
      </c>
      <c r="P976" s="666">
        <v>89.91</v>
      </c>
      <c r="Q976" s="681">
        <v>1</v>
      </c>
      <c r="R976" s="665">
        <v>1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5</v>
      </c>
      <c r="B977" s="665" t="s">
        <v>2566</v>
      </c>
      <c r="C977" s="665" t="s">
        <v>2929</v>
      </c>
      <c r="D977" s="746" t="s">
        <v>4080</v>
      </c>
      <c r="E977" s="747" t="s">
        <v>2941</v>
      </c>
      <c r="F977" s="665" t="s">
        <v>2921</v>
      </c>
      <c r="G977" s="665" t="s">
        <v>3534</v>
      </c>
      <c r="H977" s="665" t="s">
        <v>529</v>
      </c>
      <c r="I977" s="665" t="s">
        <v>1324</v>
      </c>
      <c r="J977" s="665" t="s">
        <v>1173</v>
      </c>
      <c r="K977" s="665" t="s">
        <v>3535</v>
      </c>
      <c r="L977" s="666">
        <v>79.03</v>
      </c>
      <c r="M977" s="666">
        <v>158.06</v>
      </c>
      <c r="N977" s="665">
        <v>2</v>
      </c>
      <c r="O977" s="748">
        <v>1</v>
      </c>
      <c r="P977" s="666">
        <v>158.06</v>
      </c>
      <c r="Q977" s="681">
        <v>1</v>
      </c>
      <c r="R977" s="665">
        <v>2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5</v>
      </c>
      <c r="B978" s="665" t="s">
        <v>2566</v>
      </c>
      <c r="C978" s="665" t="s">
        <v>2929</v>
      </c>
      <c r="D978" s="746" t="s">
        <v>4080</v>
      </c>
      <c r="E978" s="747" t="s">
        <v>2941</v>
      </c>
      <c r="F978" s="665" t="s">
        <v>2921</v>
      </c>
      <c r="G978" s="665" t="s">
        <v>2983</v>
      </c>
      <c r="H978" s="665" t="s">
        <v>1433</v>
      </c>
      <c r="I978" s="665" t="s">
        <v>1588</v>
      </c>
      <c r="J978" s="665" t="s">
        <v>2692</v>
      </c>
      <c r="K978" s="665" t="s">
        <v>2693</v>
      </c>
      <c r="L978" s="666">
        <v>93.43</v>
      </c>
      <c r="M978" s="666">
        <v>467.15000000000003</v>
      </c>
      <c r="N978" s="665">
        <v>5</v>
      </c>
      <c r="O978" s="748">
        <v>3.5</v>
      </c>
      <c r="P978" s="666">
        <v>373.72</v>
      </c>
      <c r="Q978" s="681">
        <v>0.8</v>
      </c>
      <c r="R978" s="665">
        <v>4</v>
      </c>
      <c r="S978" s="681">
        <v>0.8</v>
      </c>
      <c r="T978" s="748">
        <v>3</v>
      </c>
      <c r="U978" s="704">
        <v>0.8571428571428571</v>
      </c>
    </row>
    <row r="979" spans="1:21" ht="14.4" customHeight="1" x14ac:dyDescent="0.3">
      <c r="A979" s="664">
        <v>5</v>
      </c>
      <c r="B979" s="665" t="s">
        <v>2566</v>
      </c>
      <c r="C979" s="665" t="s">
        <v>2929</v>
      </c>
      <c r="D979" s="746" t="s">
        <v>4080</v>
      </c>
      <c r="E979" s="747" t="s">
        <v>2941</v>
      </c>
      <c r="F979" s="665" t="s">
        <v>2921</v>
      </c>
      <c r="G979" s="665" t="s">
        <v>2983</v>
      </c>
      <c r="H979" s="665" t="s">
        <v>1433</v>
      </c>
      <c r="I979" s="665" t="s">
        <v>1594</v>
      </c>
      <c r="J979" s="665" t="s">
        <v>2692</v>
      </c>
      <c r="K979" s="665" t="s">
        <v>2694</v>
      </c>
      <c r="L979" s="666">
        <v>186.87</v>
      </c>
      <c r="M979" s="666">
        <v>11959.679999999998</v>
      </c>
      <c r="N979" s="665">
        <v>64</v>
      </c>
      <c r="O979" s="748">
        <v>28.5</v>
      </c>
      <c r="P979" s="666">
        <v>6540.4499999999989</v>
      </c>
      <c r="Q979" s="681">
        <v>0.546875</v>
      </c>
      <c r="R979" s="665">
        <v>35</v>
      </c>
      <c r="S979" s="681">
        <v>0.546875</v>
      </c>
      <c r="T979" s="748">
        <v>15</v>
      </c>
      <c r="U979" s="704">
        <v>0.52631578947368418</v>
      </c>
    </row>
    <row r="980" spans="1:21" ht="14.4" customHeight="1" x14ac:dyDescent="0.3">
      <c r="A980" s="664">
        <v>5</v>
      </c>
      <c r="B980" s="665" t="s">
        <v>2566</v>
      </c>
      <c r="C980" s="665" t="s">
        <v>2929</v>
      </c>
      <c r="D980" s="746" t="s">
        <v>4080</v>
      </c>
      <c r="E980" s="747" t="s">
        <v>2941</v>
      </c>
      <c r="F980" s="665" t="s">
        <v>2921</v>
      </c>
      <c r="G980" s="665" t="s">
        <v>2984</v>
      </c>
      <c r="H980" s="665" t="s">
        <v>529</v>
      </c>
      <c r="I980" s="665" t="s">
        <v>975</v>
      </c>
      <c r="J980" s="665" t="s">
        <v>976</v>
      </c>
      <c r="K980" s="665" t="s">
        <v>2987</v>
      </c>
      <c r="L980" s="666">
        <v>52.75</v>
      </c>
      <c r="M980" s="666">
        <v>527.5</v>
      </c>
      <c r="N980" s="665">
        <v>10</v>
      </c>
      <c r="O980" s="748">
        <v>5.5</v>
      </c>
      <c r="P980" s="666">
        <v>211</v>
      </c>
      <c r="Q980" s="681">
        <v>0.4</v>
      </c>
      <c r="R980" s="665">
        <v>4</v>
      </c>
      <c r="S980" s="681">
        <v>0.4</v>
      </c>
      <c r="T980" s="748">
        <v>2</v>
      </c>
      <c r="U980" s="704">
        <v>0.36363636363636365</v>
      </c>
    </row>
    <row r="981" spans="1:21" ht="14.4" customHeight="1" x14ac:dyDescent="0.3">
      <c r="A981" s="664">
        <v>5</v>
      </c>
      <c r="B981" s="665" t="s">
        <v>2566</v>
      </c>
      <c r="C981" s="665" t="s">
        <v>2929</v>
      </c>
      <c r="D981" s="746" t="s">
        <v>4080</v>
      </c>
      <c r="E981" s="747" t="s">
        <v>2941</v>
      </c>
      <c r="F981" s="665" t="s">
        <v>2921</v>
      </c>
      <c r="G981" s="665" t="s">
        <v>2984</v>
      </c>
      <c r="H981" s="665" t="s">
        <v>529</v>
      </c>
      <c r="I981" s="665" t="s">
        <v>975</v>
      </c>
      <c r="J981" s="665" t="s">
        <v>976</v>
      </c>
      <c r="K981" s="665" t="s">
        <v>2987</v>
      </c>
      <c r="L981" s="666">
        <v>58.63</v>
      </c>
      <c r="M981" s="666">
        <v>469.04000000000008</v>
      </c>
      <c r="N981" s="665">
        <v>8</v>
      </c>
      <c r="O981" s="748">
        <v>4</v>
      </c>
      <c r="P981" s="666">
        <v>293.15000000000003</v>
      </c>
      <c r="Q981" s="681">
        <v>0.625</v>
      </c>
      <c r="R981" s="665">
        <v>5</v>
      </c>
      <c r="S981" s="681">
        <v>0.625</v>
      </c>
      <c r="T981" s="748">
        <v>2.5</v>
      </c>
      <c r="U981" s="704">
        <v>0.625</v>
      </c>
    </row>
    <row r="982" spans="1:21" ht="14.4" customHeight="1" x14ac:dyDescent="0.3">
      <c r="A982" s="664">
        <v>5</v>
      </c>
      <c r="B982" s="665" t="s">
        <v>2566</v>
      </c>
      <c r="C982" s="665" t="s">
        <v>2929</v>
      </c>
      <c r="D982" s="746" t="s">
        <v>4080</v>
      </c>
      <c r="E982" s="747" t="s">
        <v>2941</v>
      </c>
      <c r="F982" s="665" t="s">
        <v>2921</v>
      </c>
      <c r="G982" s="665" t="s">
        <v>2984</v>
      </c>
      <c r="H982" s="665" t="s">
        <v>529</v>
      </c>
      <c r="I982" s="665" t="s">
        <v>2989</v>
      </c>
      <c r="J982" s="665" t="s">
        <v>2990</v>
      </c>
      <c r="K982" s="665" t="s">
        <v>2991</v>
      </c>
      <c r="L982" s="666">
        <v>0</v>
      </c>
      <c r="M982" s="666">
        <v>0</v>
      </c>
      <c r="N982" s="665">
        <v>5</v>
      </c>
      <c r="O982" s="748">
        <v>2</v>
      </c>
      <c r="P982" s="666">
        <v>0</v>
      </c>
      <c r="Q982" s="681"/>
      <c r="R982" s="665">
        <v>2</v>
      </c>
      <c r="S982" s="681">
        <v>0.4</v>
      </c>
      <c r="T982" s="748">
        <v>0.5</v>
      </c>
      <c r="U982" s="704">
        <v>0.25</v>
      </c>
    </row>
    <row r="983" spans="1:21" ht="14.4" customHeight="1" x14ac:dyDescent="0.3">
      <c r="A983" s="664">
        <v>5</v>
      </c>
      <c r="B983" s="665" t="s">
        <v>2566</v>
      </c>
      <c r="C983" s="665" t="s">
        <v>2929</v>
      </c>
      <c r="D983" s="746" t="s">
        <v>4080</v>
      </c>
      <c r="E983" s="747" t="s">
        <v>2941</v>
      </c>
      <c r="F983" s="665" t="s">
        <v>2921</v>
      </c>
      <c r="G983" s="665" t="s">
        <v>2984</v>
      </c>
      <c r="H983" s="665" t="s">
        <v>529</v>
      </c>
      <c r="I983" s="665" t="s">
        <v>2995</v>
      </c>
      <c r="J983" s="665" t="s">
        <v>2993</v>
      </c>
      <c r="K983" s="665" t="s">
        <v>2996</v>
      </c>
      <c r="L983" s="666">
        <v>58.62</v>
      </c>
      <c r="M983" s="666">
        <v>58.62</v>
      </c>
      <c r="N983" s="665">
        <v>1</v>
      </c>
      <c r="O983" s="748">
        <v>0.5</v>
      </c>
      <c r="P983" s="666">
        <v>58.62</v>
      </c>
      <c r="Q983" s="681">
        <v>1</v>
      </c>
      <c r="R983" s="665">
        <v>1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5</v>
      </c>
      <c r="B984" s="665" t="s">
        <v>2566</v>
      </c>
      <c r="C984" s="665" t="s">
        <v>2929</v>
      </c>
      <c r="D984" s="746" t="s">
        <v>4080</v>
      </c>
      <c r="E984" s="747" t="s">
        <v>2941</v>
      </c>
      <c r="F984" s="665" t="s">
        <v>2921</v>
      </c>
      <c r="G984" s="665" t="s">
        <v>2984</v>
      </c>
      <c r="H984" s="665" t="s">
        <v>529</v>
      </c>
      <c r="I984" s="665" t="s">
        <v>2999</v>
      </c>
      <c r="J984" s="665" t="s">
        <v>2990</v>
      </c>
      <c r="K984" s="665" t="s">
        <v>3000</v>
      </c>
      <c r="L984" s="666">
        <v>58.62</v>
      </c>
      <c r="M984" s="666">
        <v>175.85999999999999</v>
      </c>
      <c r="N984" s="665">
        <v>3</v>
      </c>
      <c r="O984" s="748">
        <v>2</v>
      </c>
      <c r="P984" s="666">
        <v>175.85999999999999</v>
      </c>
      <c r="Q984" s="681">
        <v>1</v>
      </c>
      <c r="R984" s="665">
        <v>3</v>
      </c>
      <c r="S984" s="681">
        <v>1</v>
      </c>
      <c r="T984" s="748">
        <v>2</v>
      </c>
      <c r="U984" s="704">
        <v>1</v>
      </c>
    </row>
    <row r="985" spans="1:21" ht="14.4" customHeight="1" x14ac:dyDescent="0.3">
      <c r="A985" s="664">
        <v>5</v>
      </c>
      <c r="B985" s="665" t="s">
        <v>2566</v>
      </c>
      <c r="C985" s="665" t="s">
        <v>2929</v>
      </c>
      <c r="D985" s="746" t="s">
        <v>4080</v>
      </c>
      <c r="E985" s="747" t="s">
        <v>2941</v>
      </c>
      <c r="F985" s="665" t="s">
        <v>2921</v>
      </c>
      <c r="G985" s="665" t="s">
        <v>2984</v>
      </c>
      <c r="H985" s="665" t="s">
        <v>529</v>
      </c>
      <c r="I985" s="665" t="s">
        <v>3001</v>
      </c>
      <c r="J985" s="665" t="s">
        <v>2993</v>
      </c>
      <c r="K985" s="665" t="s">
        <v>3002</v>
      </c>
      <c r="L985" s="666">
        <v>0</v>
      </c>
      <c r="M985" s="666">
        <v>0</v>
      </c>
      <c r="N985" s="665">
        <v>2</v>
      </c>
      <c r="O985" s="748">
        <v>1</v>
      </c>
      <c r="P985" s="666"/>
      <c r="Q985" s="681"/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5</v>
      </c>
      <c r="B986" s="665" t="s">
        <v>2566</v>
      </c>
      <c r="C986" s="665" t="s">
        <v>2929</v>
      </c>
      <c r="D986" s="746" t="s">
        <v>4080</v>
      </c>
      <c r="E986" s="747" t="s">
        <v>2941</v>
      </c>
      <c r="F986" s="665" t="s">
        <v>2921</v>
      </c>
      <c r="G986" s="665" t="s">
        <v>3003</v>
      </c>
      <c r="H986" s="665" t="s">
        <v>1433</v>
      </c>
      <c r="I986" s="665" t="s">
        <v>3006</v>
      </c>
      <c r="J986" s="665" t="s">
        <v>1460</v>
      </c>
      <c r="K986" s="665" t="s">
        <v>2687</v>
      </c>
      <c r="L986" s="666">
        <v>815.1</v>
      </c>
      <c r="M986" s="666">
        <v>10596.3</v>
      </c>
      <c r="N986" s="665">
        <v>13</v>
      </c>
      <c r="O986" s="748">
        <v>4</v>
      </c>
      <c r="P986" s="666">
        <v>4890.6000000000004</v>
      </c>
      <c r="Q986" s="681">
        <v>0.46153846153846162</v>
      </c>
      <c r="R986" s="665">
        <v>6</v>
      </c>
      <c r="S986" s="681">
        <v>0.46153846153846156</v>
      </c>
      <c r="T986" s="748">
        <v>2</v>
      </c>
      <c r="U986" s="704">
        <v>0.5</v>
      </c>
    </row>
    <row r="987" spans="1:21" ht="14.4" customHeight="1" x14ac:dyDescent="0.3">
      <c r="A987" s="664">
        <v>5</v>
      </c>
      <c r="B987" s="665" t="s">
        <v>2566</v>
      </c>
      <c r="C987" s="665" t="s">
        <v>2929</v>
      </c>
      <c r="D987" s="746" t="s">
        <v>4080</v>
      </c>
      <c r="E987" s="747" t="s">
        <v>2941</v>
      </c>
      <c r="F987" s="665" t="s">
        <v>2921</v>
      </c>
      <c r="G987" s="665" t="s">
        <v>3011</v>
      </c>
      <c r="H987" s="665" t="s">
        <v>529</v>
      </c>
      <c r="I987" s="665" t="s">
        <v>3012</v>
      </c>
      <c r="J987" s="665" t="s">
        <v>823</v>
      </c>
      <c r="K987" s="665" t="s">
        <v>3013</v>
      </c>
      <c r="L987" s="666">
        <v>0</v>
      </c>
      <c r="M987" s="666">
        <v>0</v>
      </c>
      <c r="N987" s="665">
        <v>11</v>
      </c>
      <c r="O987" s="748">
        <v>4</v>
      </c>
      <c r="P987" s="666">
        <v>0</v>
      </c>
      <c r="Q987" s="681"/>
      <c r="R987" s="665">
        <v>7</v>
      </c>
      <c r="S987" s="681">
        <v>0.63636363636363635</v>
      </c>
      <c r="T987" s="748">
        <v>2.5</v>
      </c>
      <c r="U987" s="704">
        <v>0.625</v>
      </c>
    </row>
    <row r="988" spans="1:21" ht="14.4" customHeight="1" x14ac:dyDescent="0.3">
      <c r="A988" s="664">
        <v>5</v>
      </c>
      <c r="B988" s="665" t="s">
        <v>2566</v>
      </c>
      <c r="C988" s="665" t="s">
        <v>2929</v>
      </c>
      <c r="D988" s="746" t="s">
        <v>4080</v>
      </c>
      <c r="E988" s="747" t="s">
        <v>2941</v>
      </c>
      <c r="F988" s="665" t="s">
        <v>2921</v>
      </c>
      <c r="G988" s="665" t="s">
        <v>3011</v>
      </c>
      <c r="H988" s="665" t="s">
        <v>529</v>
      </c>
      <c r="I988" s="665" t="s">
        <v>822</v>
      </c>
      <c r="J988" s="665" t="s">
        <v>823</v>
      </c>
      <c r="K988" s="665" t="s">
        <v>3013</v>
      </c>
      <c r="L988" s="666">
        <v>155.24</v>
      </c>
      <c r="M988" s="666">
        <v>6675.32</v>
      </c>
      <c r="N988" s="665">
        <v>43</v>
      </c>
      <c r="O988" s="748">
        <v>15</v>
      </c>
      <c r="P988" s="666">
        <v>2328.6000000000004</v>
      </c>
      <c r="Q988" s="681">
        <v>0.34883720930232565</v>
      </c>
      <c r="R988" s="665">
        <v>15</v>
      </c>
      <c r="S988" s="681">
        <v>0.34883720930232559</v>
      </c>
      <c r="T988" s="748">
        <v>5</v>
      </c>
      <c r="U988" s="704">
        <v>0.33333333333333331</v>
      </c>
    </row>
    <row r="989" spans="1:21" ht="14.4" customHeight="1" x14ac:dyDescent="0.3">
      <c r="A989" s="664">
        <v>5</v>
      </c>
      <c r="B989" s="665" t="s">
        <v>2566</v>
      </c>
      <c r="C989" s="665" t="s">
        <v>2929</v>
      </c>
      <c r="D989" s="746" t="s">
        <v>4080</v>
      </c>
      <c r="E989" s="747" t="s">
        <v>2941</v>
      </c>
      <c r="F989" s="665" t="s">
        <v>2921</v>
      </c>
      <c r="G989" s="665" t="s">
        <v>3011</v>
      </c>
      <c r="H989" s="665" t="s">
        <v>529</v>
      </c>
      <c r="I989" s="665" t="s">
        <v>910</v>
      </c>
      <c r="J989" s="665" t="s">
        <v>823</v>
      </c>
      <c r="K989" s="665" t="s">
        <v>3014</v>
      </c>
      <c r="L989" s="666">
        <v>77.62</v>
      </c>
      <c r="M989" s="666">
        <v>155.24</v>
      </c>
      <c r="N989" s="665">
        <v>2</v>
      </c>
      <c r="O989" s="748">
        <v>2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5</v>
      </c>
      <c r="B990" s="665" t="s">
        <v>2566</v>
      </c>
      <c r="C990" s="665" t="s">
        <v>2929</v>
      </c>
      <c r="D990" s="746" t="s">
        <v>4080</v>
      </c>
      <c r="E990" s="747" t="s">
        <v>2941</v>
      </c>
      <c r="F990" s="665" t="s">
        <v>2921</v>
      </c>
      <c r="G990" s="665" t="s">
        <v>3011</v>
      </c>
      <c r="H990" s="665" t="s">
        <v>529</v>
      </c>
      <c r="I990" s="665" t="s">
        <v>3907</v>
      </c>
      <c r="J990" s="665" t="s">
        <v>823</v>
      </c>
      <c r="K990" s="665" t="s">
        <v>3908</v>
      </c>
      <c r="L990" s="666">
        <v>0</v>
      </c>
      <c r="M990" s="666">
        <v>0</v>
      </c>
      <c r="N990" s="665">
        <v>2</v>
      </c>
      <c r="O990" s="748">
        <v>1</v>
      </c>
      <c r="P990" s="666">
        <v>0</v>
      </c>
      <c r="Q990" s="681"/>
      <c r="R990" s="665">
        <v>2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5</v>
      </c>
      <c r="B991" s="665" t="s">
        <v>2566</v>
      </c>
      <c r="C991" s="665" t="s">
        <v>2929</v>
      </c>
      <c r="D991" s="746" t="s">
        <v>4080</v>
      </c>
      <c r="E991" s="747" t="s">
        <v>2941</v>
      </c>
      <c r="F991" s="665" t="s">
        <v>2921</v>
      </c>
      <c r="G991" s="665" t="s">
        <v>3105</v>
      </c>
      <c r="H991" s="665" t="s">
        <v>1433</v>
      </c>
      <c r="I991" s="665" t="s">
        <v>1442</v>
      </c>
      <c r="J991" s="665" t="s">
        <v>578</v>
      </c>
      <c r="K991" s="665" t="s">
        <v>2794</v>
      </c>
      <c r="L991" s="666">
        <v>48.42</v>
      </c>
      <c r="M991" s="666">
        <v>48.42</v>
      </c>
      <c r="N991" s="665">
        <v>1</v>
      </c>
      <c r="O991" s="748">
        <v>1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5</v>
      </c>
      <c r="B992" s="665" t="s">
        <v>2566</v>
      </c>
      <c r="C992" s="665" t="s">
        <v>2929</v>
      </c>
      <c r="D992" s="746" t="s">
        <v>4080</v>
      </c>
      <c r="E992" s="747" t="s">
        <v>2941</v>
      </c>
      <c r="F992" s="665" t="s">
        <v>2921</v>
      </c>
      <c r="G992" s="665" t="s">
        <v>3909</v>
      </c>
      <c r="H992" s="665" t="s">
        <v>529</v>
      </c>
      <c r="I992" s="665" t="s">
        <v>1124</v>
      </c>
      <c r="J992" s="665" t="s">
        <v>3910</v>
      </c>
      <c r="K992" s="665" t="s">
        <v>3911</v>
      </c>
      <c r="L992" s="666">
        <v>18.809999999999999</v>
      </c>
      <c r="M992" s="666">
        <v>18.809999999999999</v>
      </c>
      <c r="N992" s="665">
        <v>1</v>
      </c>
      <c r="O992" s="748">
        <v>0.5</v>
      </c>
      <c r="P992" s="666">
        <v>18.809999999999999</v>
      </c>
      <c r="Q992" s="681">
        <v>1</v>
      </c>
      <c r="R992" s="665">
        <v>1</v>
      </c>
      <c r="S992" s="681">
        <v>1</v>
      </c>
      <c r="T992" s="748">
        <v>0.5</v>
      </c>
      <c r="U992" s="704">
        <v>1</v>
      </c>
    </row>
    <row r="993" spans="1:21" ht="14.4" customHeight="1" x14ac:dyDescent="0.3">
      <c r="A993" s="664">
        <v>5</v>
      </c>
      <c r="B993" s="665" t="s">
        <v>2566</v>
      </c>
      <c r="C993" s="665" t="s">
        <v>2929</v>
      </c>
      <c r="D993" s="746" t="s">
        <v>4080</v>
      </c>
      <c r="E993" s="747" t="s">
        <v>2941</v>
      </c>
      <c r="F993" s="665" t="s">
        <v>2921</v>
      </c>
      <c r="G993" s="665" t="s">
        <v>3107</v>
      </c>
      <c r="H993" s="665" t="s">
        <v>529</v>
      </c>
      <c r="I993" s="665" t="s">
        <v>3174</v>
      </c>
      <c r="J993" s="665" t="s">
        <v>3109</v>
      </c>
      <c r="K993" s="665" t="s">
        <v>3175</v>
      </c>
      <c r="L993" s="666">
        <v>6167.15</v>
      </c>
      <c r="M993" s="666">
        <v>6167.15</v>
      </c>
      <c r="N993" s="665">
        <v>1</v>
      </c>
      <c r="O993" s="748">
        <v>1</v>
      </c>
      <c r="P993" s="666">
        <v>6167.15</v>
      </c>
      <c r="Q993" s="681">
        <v>1</v>
      </c>
      <c r="R993" s="665">
        <v>1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5</v>
      </c>
      <c r="B994" s="665" t="s">
        <v>2566</v>
      </c>
      <c r="C994" s="665" t="s">
        <v>2929</v>
      </c>
      <c r="D994" s="746" t="s">
        <v>4080</v>
      </c>
      <c r="E994" s="747" t="s">
        <v>2941</v>
      </c>
      <c r="F994" s="665" t="s">
        <v>2921</v>
      </c>
      <c r="G994" s="665" t="s">
        <v>3023</v>
      </c>
      <c r="H994" s="665" t="s">
        <v>529</v>
      </c>
      <c r="I994" s="665" t="s">
        <v>894</v>
      </c>
      <c r="J994" s="665" t="s">
        <v>895</v>
      </c>
      <c r="K994" s="665" t="s">
        <v>3024</v>
      </c>
      <c r="L994" s="666">
        <v>657.67</v>
      </c>
      <c r="M994" s="666">
        <v>43406.219999999994</v>
      </c>
      <c r="N994" s="665">
        <v>66</v>
      </c>
      <c r="O994" s="748">
        <v>21.5</v>
      </c>
      <c r="P994" s="666">
        <v>23018.449999999997</v>
      </c>
      <c r="Q994" s="681">
        <v>0.53030303030303028</v>
      </c>
      <c r="R994" s="665">
        <v>35</v>
      </c>
      <c r="S994" s="681">
        <v>0.53030303030303028</v>
      </c>
      <c r="T994" s="748">
        <v>12.5</v>
      </c>
      <c r="U994" s="704">
        <v>0.58139534883720934</v>
      </c>
    </row>
    <row r="995" spans="1:21" ht="14.4" customHeight="1" x14ac:dyDescent="0.3">
      <c r="A995" s="664">
        <v>5</v>
      </c>
      <c r="B995" s="665" t="s">
        <v>2566</v>
      </c>
      <c r="C995" s="665" t="s">
        <v>2929</v>
      </c>
      <c r="D995" s="746" t="s">
        <v>4080</v>
      </c>
      <c r="E995" s="747" t="s">
        <v>2941</v>
      </c>
      <c r="F995" s="665" t="s">
        <v>2921</v>
      </c>
      <c r="G995" s="665" t="s">
        <v>3870</v>
      </c>
      <c r="H995" s="665" t="s">
        <v>529</v>
      </c>
      <c r="I995" s="665" t="s">
        <v>3912</v>
      </c>
      <c r="J995" s="665" t="s">
        <v>3875</v>
      </c>
      <c r="K995" s="665" t="s">
        <v>3913</v>
      </c>
      <c r="L995" s="666">
        <v>260.81</v>
      </c>
      <c r="M995" s="666">
        <v>260.81</v>
      </c>
      <c r="N995" s="665">
        <v>1</v>
      </c>
      <c r="O995" s="748">
        <v>0.5</v>
      </c>
      <c r="P995" s="666">
        <v>260.81</v>
      </c>
      <c r="Q995" s="681">
        <v>1</v>
      </c>
      <c r="R995" s="665">
        <v>1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5</v>
      </c>
      <c r="B996" s="665" t="s">
        <v>2566</v>
      </c>
      <c r="C996" s="665" t="s">
        <v>2929</v>
      </c>
      <c r="D996" s="746" t="s">
        <v>4080</v>
      </c>
      <c r="E996" s="747" t="s">
        <v>2941</v>
      </c>
      <c r="F996" s="665" t="s">
        <v>2921</v>
      </c>
      <c r="G996" s="665" t="s">
        <v>3870</v>
      </c>
      <c r="H996" s="665" t="s">
        <v>529</v>
      </c>
      <c r="I996" s="665" t="s">
        <v>3878</v>
      </c>
      <c r="J996" s="665" t="s">
        <v>3872</v>
      </c>
      <c r="K996" s="665" t="s">
        <v>3000</v>
      </c>
      <c r="L996" s="666">
        <v>465.74</v>
      </c>
      <c r="M996" s="666">
        <v>465.74</v>
      </c>
      <c r="N996" s="665">
        <v>1</v>
      </c>
      <c r="O996" s="748">
        <v>0.5</v>
      </c>
      <c r="P996" s="666">
        <v>465.74</v>
      </c>
      <c r="Q996" s="681">
        <v>1</v>
      </c>
      <c r="R996" s="665">
        <v>1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5</v>
      </c>
      <c r="B997" s="665" t="s">
        <v>2566</v>
      </c>
      <c r="C997" s="665" t="s">
        <v>2929</v>
      </c>
      <c r="D997" s="746" t="s">
        <v>4080</v>
      </c>
      <c r="E997" s="747" t="s">
        <v>2941</v>
      </c>
      <c r="F997" s="665" t="s">
        <v>2923</v>
      </c>
      <c r="G997" s="665" t="s">
        <v>3272</v>
      </c>
      <c r="H997" s="665" t="s">
        <v>529</v>
      </c>
      <c r="I997" s="665" t="s">
        <v>3273</v>
      </c>
      <c r="J997" s="665" t="s">
        <v>3274</v>
      </c>
      <c r="K997" s="665" t="s">
        <v>3275</v>
      </c>
      <c r="L997" s="666">
        <v>30</v>
      </c>
      <c r="M997" s="666">
        <v>360</v>
      </c>
      <c r="N997" s="665">
        <v>12</v>
      </c>
      <c r="O997" s="748">
        <v>4</v>
      </c>
      <c r="P997" s="666">
        <v>270</v>
      </c>
      <c r="Q997" s="681">
        <v>0.75</v>
      </c>
      <c r="R997" s="665">
        <v>9</v>
      </c>
      <c r="S997" s="681">
        <v>0.75</v>
      </c>
      <c r="T997" s="748">
        <v>3</v>
      </c>
      <c r="U997" s="704">
        <v>0.75</v>
      </c>
    </row>
    <row r="998" spans="1:21" ht="14.4" customHeight="1" x14ac:dyDescent="0.3">
      <c r="A998" s="664">
        <v>5</v>
      </c>
      <c r="B998" s="665" t="s">
        <v>2566</v>
      </c>
      <c r="C998" s="665" t="s">
        <v>2929</v>
      </c>
      <c r="D998" s="746" t="s">
        <v>4080</v>
      </c>
      <c r="E998" s="747" t="s">
        <v>2941</v>
      </c>
      <c r="F998" s="665" t="s">
        <v>2923</v>
      </c>
      <c r="G998" s="665" t="s">
        <v>3124</v>
      </c>
      <c r="H998" s="665" t="s">
        <v>529</v>
      </c>
      <c r="I998" s="665" t="s">
        <v>3728</v>
      </c>
      <c r="J998" s="665" t="s">
        <v>3620</v>
      </c>
      <c r="K998" s="665" t="s">
        <v>3729</v>
      </c>
      <c r="L998" s="666">
        <v>410</v>
      </c>
      <c r="M998" s="666">
        <v>410</v>
      </c>
      <c r="N998" s="665">
        <v>1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5</v>
      </c>
      <c r="B999" s="665" t="s">
        <v>2566</v>
      </c>
      <c r="C999" s="665" t="s">
        <v>2929</v>
      </c>
      <c r="D999" s="746" t="s">
        <v>4080</v>
      </c>
      <c r="E999" s="747" t="s">
        <v>2941</v>
      </c>
      <c r="F999" s="665" t="s">
        <v>2923</v>
      </c>
      <c r="G999" s="665" t="s">
        <v>3124</v>
      </c>
      <c r="H999" s="665" t="s">
        <v>529</v>
      </c>
      <c r="I999" s="665" t="s">
        <v>3624</v>
      </c>
      <c r="J999" s="665" t="s">
        <v>3620</v>
      </c>
      <c r="K999" s="665" t="s">
        <v>3790</v>
      </c>
      <c r="L999" s="666">
        <v>410</v>
      </c>
      <c r="M999" s="666">
        <v>410</v>
      </c>
      <c r="N999" s="665">
        <v>1</v>
      </c>
      <c r="O999" s="748">
        <v>1</v>
      </c>
      <c r="P999" s="666">
        <v>410</v>
      </c>
      <c r="Q999" s="681">
        <v>1</v>
      </c>
      <c r="R999" s="665">
        <v>1</v>
      </c>
      <c r="S999" s="681">
        <v>1</v>
      </c>
      <c r="T999" s="748">
        <v>1</v>
      </c>
      <c r="U999" s="704">
        <v>1</v>
      </c>
    </row>
    <row r="1000" spans="1:21" ht="14.4" customHeight="1" x14ac:dyDescent="0.3">
      <c r="A1000" s="664">
        <v>5</v>
      </c>
      <c r="B1000" s="665" t="s">
        <v>2566</v>
      </c>
      <c r="C1000" s="665" t="s">
        <v>2929</v>
      </c>
      <c r="D1000" s="746" t="s">
        <v>4080</v>
      </c>
      <c r="E1000" s="747" t="s">
        <v>2941</v>
      </c>
      <c r="F1000" s="665" t="s">
        <v>2923</v>
      </c>
      <c r="G1000" s="665" t="s">
        <v>3124</v>
      </c>
      <c r="H1000" s="665" t="s">
        <v>529</v>
      </c>
      <c r="I1000" s="665" t="s">
        <v>3416</v>
      </c>
      <c r="J1000" s="665" t="s">
        <v>3126</v>
      </c>
      <c r="K1000" s="665" t="s">
        <v>3730</v>
      </c>
      <c r="L1000" s="666">
        <v>600</v>
      </c>
      <c r="M1000" s="666">
        <v>600</v>
      </c>
      <c r="N1000" s="665">
        <v>1</v>
      </c>
      <c r="O1000" s="748">
        <v>1</v>
      </c>
      <c r="P1000" s="666">
        <v>600</v>
      </c>
      <c r="Q1000" s="681">
        <v>1</v>
      </c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5</v>
      </c>
      <c r="B1001" s="665" t="s">
        <v>2566</v>
      </c>
      <c r="C1001" s="665" t="s">
        <v>2929</v>
      </c>
      <c r="D1001" s="746" t="s">
        <v>4080</v>
      </c>
      <c r="E1001" s="747" t="s">
        <v>2941</v>
      </c>
      <c r="F1001" s="665" t="s">
        <v>2923</v>
      </c>
      <c r="G1001" s="665" t="s">
        <v>3124</v>
      </c>
      <c r="H1001" s="665" t="s">
        <v>529</v>
      </c>
      <c r="I1001" s="665" t="s">
        <v>3416</v>
      </c>
      <c r="J1001" s="665" t="s">
        <v>3126</v>
      </c>
      <c r="K1001" s="665" t="s">
        <v>3417</v>
      </c>
      <c r="L1001" s="666">
        <v>600</v>
      </c>
      <c r="M1001" s="666">
        <v>1800</v>
      </c>
      <c r="N1001" s="665">
        <v>3</v>
      </c>
      <c r="O1001" s="748">
        <v>3</v>
      </c>
      <c r="P1001" s="666">
        <v>1200</v>
      </c>
      <c r="Q1001" s="681">
        <v>0.66666666666666663</v>
      </c>
      <c r="R1001" s="665">
        <v>2</v>
      </c>
      <c r="S1001" s="681">
        <v>0.66666666666666663</v>
      </c>
      <c r="T1001" s="748">
        <v>2</v>
      </c>
      <c r="U1001" s="704">
        <v>0.66666666666666663</v>
      </c>
    </row>
    <row r="1002" spans="1:21" ht="14.4" customHeight="1" x14ac:dyDescent="0.3">
      <c r="A1002" s="664">
        <v>5</v>
      </c>
      <c r="B1002" s="665" t="s">
        <v>2566</v>
      </c>
      <c r="C1002" s="665" t="s">
        <v>2929</v>
      </c>
      <c r="D1002" s="746" t="s">
        <v>4080</v>
      </c>
      <c r="E1002" s="747" t="s">
        <v>2941</v>
      </c>
      <c r="F1002" s="665" t="s">
        <v>2923</v>
      </c>
      <c r="G1002" s="665" t="s">
        <v>3124</v>
      </c>
      <c r="H1002" s="665" t="s">
        <v>529</v>
      </c>
      <c r="I1002" s="665" t="s">
        <v>3125</v>
      </c>
      <c r="J1002" s="665" t="s">
        <v>3126</v>
      </c>
      <c r="K1002" s="665" t="s">
        <v>3293</v>
      </c>
      <c r="L1002" s="666">
        <v>600</v>
      </c>
      <c r="M1002" s="666">
        <v>22200</v>
      </c>
      <c r="N1002" s="665">
        <v>37</v>
      </c>
      <c r="O1002" s="748">
        <v>36</v>
      </c>
      <c r="P1002" s="666">
        <v>9600</v>
      </c>
      <c r="Q1002" s="681">
        <v>0.43243243243243246</v>
      </c>
      <c r="R1002" s="665">
        <v>16</v>
      </c>
      <c r="S1002" s="681">
        <v>0.43243243243243246</v>
      </c>
      <c r="T1002" s="748">
        <v>15</v>
      </c>
      <c r="U1002" s="704">
        <v>0.41666666666666669</v>
      </c>
    </row>
    <row r="1003" spans="1:21" ht="14.4" customHeight="1" x14ac:dyDescent="0.3">
      <c r="A1003" s="664">
        <v>5</v>
      </c>
      <c r="B1003" s="665" t="s">
        <v>2566</v>
      </c>
      <c r="C1003" s="665" t="s">
        <v>2929</v>
      </c>
      <c r="D1003" s="746" t="s">
        <v>4080</v>
      </c>
      <c r="E1003" s="747" t="s">
        <v>2941</v>
      </c>
      <c r="F1003" s="665" t="s">
        <v>2923</v>
      </c>
      <c r="G1003" s="665" t="s">
        <v>3124</v>
      </c>
      <c r="H1003" s="665" t="s">
        <v>529</v>
      </c>
      <c r="I1003" s="665" t="s">
        <v>3125</v>
      </c>
      <c r="J1003" s="665" t="s">
        <v>3126</v>
      </c>
      <c r="K1003" s="665" t="s">
        <v>3127</v>
      </c>
      <c r="L1003" s="666">
        <v>600</v>
      </c>
      <c r="M1003" s="666">
        <v>10200</v>
      </c>
      <c r="N1003" s="665">
        <v>17</v>
      </c>
      <c r="O1003" s="748">
        <v>13</v>
      </c>
      <c r="P1003" s="666">
        <v>3000</v>
      </c>
      <c r="Q1003" s="681">
        <v>0.29411764705882354</v>
      </c>
      <c r="R1003" s="665">
        <v>5</v>
      </c>
      <c r="S1003" s="681">
        <v>0.29411764705882354</v>
      </c>
      <c r="T1003" s="748">
        <v>3.5</v>
      </c>
      <c r="U1003" s="704">
        <v>0.26923076923076922</v>
      </c>
    </row>
    <row r="1004" spans="1:21" ht="14.4" customHeight="1" x14ac:dyDescent="0.3">
      <c r="A1004" s="664">
        <v>5</v>
      </c>
      <c r="B1004" s="665" t="s">
        <v>2566</v>
      </c>
      <c r="C1004" s="665" t="s">
        <v>2929</v>
      </c>
      <c r="D1004" s="746" t="s">
        <v>4080</v>
      </c>
      <c r="E1004" s="747" t="s">
        <v>2941</v>
      </c>
      <c r="F1004" s="665" t="s">
        <v>2923</v>
      </c>
      <c r="G1004" s="665" t="s">
        <v>3124</v>
      </c>
      <c r="H1004" s="665" t="s">
        <v>529</v>
      </c>
      <c r="I1004" s="665" t="s">
        <v>3898</v>
      </c>
      <c r="J1004" s="665" t="s">
        <v>3899</v>
      </c>
      <c r="K1004" s="665" t="s">
        <v>3900</v>
      </c>
      <c r="L1004" s="666">
        <v>2000</v>
      </c>
      <c r="M1004" s="666">
        <v>2000</v>
      </c>
      <c r="N1004" s="665">
        <v>1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5</v>
      </c>
      <c r="B1005" s="665" t="s">
        <v>2566</v>
      </c>
      <c r="C1005" s="665" t="s">
        <v>2929</v>
      </c>
      <c r="D1005" s="746" t="s">
        <v>4080</v>
      </c>
      <c r="E1005" s="747" t="s">
        <v>2941</v>
      </c>
      <c r="F1005" s="665" t="s">
        <v>2923</v>
      </c>
      <c r="G1005" s="665" t="s">
        <v>3128</v>
      </c>
      <c r="H1005" s="665" t="s">
        <v>529</v>
      </c>
      <c r="I1005" s="665" t="s">
        <v>3129</v>
      </c>
      <c r="J1005" s="665" t="s">
        <v>3130</v>
      </c>
      <c r="K1005" s="665" t="s">
        <v>3131</v>
      </c>
      <c r="L1005" s="666">
        <v>378.48</v>
      </c>
      <c r="M1005" s="666">
        <v>756.96</v>
      </c>
      <c r="N1005" s="665">
        <v>2</v>
      </c>
      <c r="O1005" s="748">
        <v>2</v>
      </c>
      <c r="P1005" s="666">
        <v>378.48</v>
      </c>
      <c r="Q1005" s="681">
        <v>0.5</v>
      </c>
      <c r="R1005" s="665">
        <v>1</v>
      </c>
      <c r="S1005" s="681">
        <v>0.5</v>
      </c>
      <c r="T1005" s="748">
        <v>1</v>
      </c>
      <c r="U1005" s="704">
        <v>0.5</v>
      </c>
    </row>
    <row r="1006" spans="1:21" ht="14.4" customHeight="1" x14ac:dyDescent="0.3">
      <c r="A1006" s="664">
        <v>5</v>
      </c>
      <c r="B1006" s="665" t="s">
        <v>2566</v>
      </c>
      <c r="C1006" s="665" t="s">
        <v>2929</v>
      </c>
      <c r="D1006" s="746" t="s">
        <v>4080</v>
      </c>
      <c r="E1006" s="747" t="s">
        <v>2941</v>
      </c>
      <c r="F1006" s="665" t="s">
        <v>2923</v>
      </c>
      <c r="G1006" s="665" t="s">
        <v>3128</v>
      </c>
      <c r="H1006" s="665" t="s">
        <v>529</v>
      </c>
      <c r="I1006" s="665" t="s">
        <v>3132</v>
      </c>
      <c r="J1006" s="665" t="s">
        <v>3133</v>
      </c>
      <c r="K1006" s="665" t="s">
        <v>3134</v>
      </c>
      <c r="L1006" s="666">
        <v>378.48</v>
      </c>
      <c r="M1006" s="666">
        <v>2270.88</v>
      </c>
      <c r="N1006" s="665">
        <v>6</v>
      </c>
      <c r="O1006" s="748">
        <v>6</v>
      </c>
      <c r="P1006" s="666">
        <v>1513.92</v>
      </c>
      <c r="Q1006" s="681">
        <v>0.66666666666666663</v>
      </c>
      <c r="R1006" s="665">
        <v>4</v>
      </c>
      <c r="S1006" s="681">
        <v>0.66666666666666663</v>
      </c>
      <c r="T1006" s="748">
        <v>4</v>
      </c>
      <c r="U1006" s="704">
        <v>0.66666666666666663</v>
      </c>
    </row>
    <row r="1007" spans="1:21" ht="14.4" customHeight="1" x14ac:dyDescent="0.3">
      <c r="A1007" s="664">
        <v>5</v>
      </c>
      <c r="B1007" s="665" t="s">
        <v>2566</v>
      </c>
      <c r="C1007" s="665" t="s">
        <v>2929</v>
      </c>
      <c r="D1007" s="746" t="s">
        <v>4080</v>
      </c>
      <c r="E1007" s="747" t="s">
        <v>2941</v>
      </c>
      <c r="F1007" s="665" t="s">
        <v>2923</v>
      </c>
      <c r="G1007" s="665" t="s">
        <v>3128</v>
      </c>
      <c r="H1007" s="665" t="s">
        <v>529</v>
      </c>
      <c r="I1007" s="665" t="s">
        <v>3914</v>
      </c>
      <c r="J1007" s="665" t="s">
        <v>3915</v>
      </c>
      <c r="K1007" s="665" t="s">
        <v>3916</v>
      </c>
      <c r="L1007" s="666">
        <v>378.48</v>
      </c>
      <c r="M1007" s="666">
        <v>1513.92</v>
      </c>
      <c r="N1007" s="665">
        <v>4</v>
      </c>
      <c r="O1007" s="748">
        <v>4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5</v>
      </c>
      <c r="B1008" s="665" t="s">
        <v>2566</v>
      </c>
      <c r="C1008" s="665" t="s">
        <v>2929</v>
      </c>
      <c r="D1008" s="746" t="s">
        <v>4080</v>
      </c>
      <c r="E1008" s="747" t="s">
        <v>2941</v>
      </c>
      <c r="F1008" s="665" t="s">
        <v>2923</v>
      </c>
      <c r="G1008" s="665" t="s">
        <v>3128</v>
      </c>
      <c r="H1008" s="665" t="s">
        <v>529</v>
      </c>
      <c r="I1008" s="665" t="s">
        <v>3917</v>
      </c>
      <c r="J1008" s="665" t="s">
        <v>3918</v>
      </c>
      <c r="K1008" s="665" t="s">
        <v>3919</v>
      </c>
      <c r="L1008" s="666">
        <v>378.48</v>
      </c>
      <c r="M1008" s="666">
        <v>756.96</v>
      </c>
      <c r="N1008" s="665">
        <v>2</v>
      </c>
      <c r="O1008" s="748">
        <v>2</v>
      </c>
      <c r="P1008" s="666">
        <v>756.96</v>
      </c>
      <c r="Q1008" s="681">
        <v>1</v>
      </c>
      <c r="R1008" s="665">
        <v>2</v>
      </c>
      <c r="S1008" s="681">
        <v>1</v>
      </c>
      <c r="T1008" s="748">
        <v>2</v>
      </c>
      <c r="U1008" s="704">
        <v>1</v>
      </c>
    </row>
    <row r="1009" spans="1:21" ht="14.4" customHeight="1" x14ac:dyDescent="0.3">
      <c r="A1009" s="664">
        <v>5</v>
      </c>
      <c r="B1009" s="665" t="s">
        <v>2566</v>
      </c>
      <c r="C1009" s="665" t="s">
        <v>2929</v>
      </c>
      <c r="D1009" s="746" t="s">
        <v>4080</v>
      </c>
      <c r="E1009" s="747" t="s">
        <v>2942</v>
      </c>
      <c r="F1009" s="665" t="s">
        <v>2921</v>
      </c>
      <c r="G1009" s="665" t="s">
        <v>2958</v>
      </c>
      <c r="H1009" s="665" t="s">
        <v>1433</v>
      </c>
      <c r="I1009" s="665" t="s">
        <v>2424</v>
      </c>
      <c r="J1009" s="665" t="s">
        <v>2425</v>
      </c>
      <c r="K1009" s="665" t="s">
        <v>2880</v>
      </c>
      <c r="L1009" s="666">
        <v>225.06</v>
      </c>
      <c r="M1009" s="666">
        <v>450.12</v>
      </c>
      <c r="N1009" s="665">
        <v>2</v>
      </c>
      <c r="O1009" s="748">
        <v>1</v>
      </c>
      <c r="P1009" s="666">
        <v>450.12</v>
      </c>
      <c r="Q1009" s="681">
        <v>1</v>
      </c>
      <c r="R1009" s="665">
        <v>2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5</v>
      </c>
      <c r="B1010" s="665" t="s">
        <v>2566</v>
      </c>
      <c r="C1010" s="665" t="s">
        <v>2929</v>
      </c>
      <c r="D1010" s="746" t="s">
        <v>4080</v>
      </c>
      <c r="E1010" s="747" t="s">
        <v>2942</v>
      </c>
      <c r="F1010" s="665" t="s">
        <v>2921</v>
      </c>
      <c r="G1010" s="665" t="s">
        <v>3090</v>
      </c>
      <c r="H1010" s="665" t="s">
        <v>529</v>
      </c>
      <c r="I1010" s="665" t="s">
        <v>3920</v>
      </c>
      <c r="J1010" s="665" t="s">
        <v>3921</v>
      </c>
      <c r="K1010" s="665" t="s">
        <v>3922</v>
      </c>
      <c r="L1010" s="666">
        <v>75.819999999999993</v>
      </c>
      <c r="M1010" s="666">
        <v>75.819999999999993</v>
      </c>
      <c r="N1010" s="665">
        <v>1</v>
      </c>
      <c r="O1010" s="748">
        <v>1</v>
      </c>
      <c r="P1010" s="666">
        <v>75.819999999999993</v>
      </c>
      <c r="Q1010" s="681">
        <v>1</v>
      </c>
      <c r="R1010" s="665">
        <v>1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5</v>
      </c>
      <c r="B1011" s="665" t="s">
        <v>2566</v>
      </c>
      <c r="C1011" s="665" t="s">
        <v>2929</v>
      </c>
      <c r="D1011" s="746" t="s">
        <v>4080</v>
      </c>
      <c r="E1011" s="747" t="s">
        <v>2942</v>
      </c>
      <c r="F1011" s="665" t="s">
        <v>2921</v>
      </c>
      <c r="G1011" s="665" t="s">
        <v>2973</v>
      </c>
      <c r="H1011" s="665" t="s">
        <v>529</v>
      </c>
      <c r="I1011" s="665" t="s">
        <v>695</v>
      </c>
      <c r="J1011" s="665" t="s">
        <v>696</v>
      </c>
      <c r="K1011" s="665" t="s">
        <v>2974</v>
      </c>
      <c r="L1011" s="666">
        <v>91.11</v>
      </c>
      <c r="M1011" s="666">
        <v>91.11</v>
      </c>
      <c r="N1011" s="665">
        <v>1</v>
      </c>
      <c r="O1011" s="748">
        <v>1</v>
      </c>
      <c r="P1011" s="666">
        <v>91.11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5</v>
      </c>
      <c r="B1012" s="665" t="s">
        <v>2566</v>
      </c>
      <c r="C1012" s="665" t="s">
        <v>2929</v>
      </c>
      <c r="D1012" s="746" t="s">
        <v>4080</v>
      </c>
      <c r="E1012" s="747" t="s">
        <v>2942</v>
      </c>
      <c r="F1012" s="665" t="s">
        <v>2921</v>
      </c>
      <c r="G1012" s="665" t="s">
        <v>2973</v>
      </c>
      <c r="H1012" s="665" t="s">
        <v>529</v>
      </c>
      <c r="I1012" s="665" t="s">
        <v>2975</v>
      </c>
      <c r="J1012" s="665" t="s">
        <v>696</v>
      </c>
      <c r="K1012" s="665" t="s">
        <v>2976</v>
      </c>
      <c r="L1012" s="666">
        <v>0</v>
      </c>
      <c r="M1012" s="666">
        <v>0</v>
      </c>
      <c r="N1012" s="665">
        <v>1</v>
      </c>
      <c r="O1012" s="748">
        <v>1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5</v>
      </c>
      <c r="B1013" s="665" t="s">
        <v>2566</v>
      </c>
      <c r="C1013" s="665" t="s">
        <v>2929</v>
      </c>
      <c r="D1013" s="746" t="s">
        <v>4080</v>
      </c>
      <c r="E1013" s="747" t="s">
        <v>2942</v>
      </c>
      <c r="F1013" s="665" t="s">
        <v>2921</v>
      </c>
      <c r="G1013" s="665" t="s">
        <v>2973</v>
      </c>
      <c r="H1013" s="665" t="s">
        <v>529</v>
      </c>
      <c r="I1013" s="665" t="s">
        <v>3145</v>
      </c>
      <c r="J1013" s="665" t="s">
        <v>696</v>
      </c>
      <c r="K1013" s="665" t="s">
        <v>2976</v>
      </c>
      <c r="L1013" s="666">
        <v>0</v>
      </c>
      <c r="M1013" s="666">
        <v>0</v>
      </c>
      <c r="N1013" s="665">
        <v>6</v>
      </c>
      <c r="O1013" s="748">
        <v>5</v>
      </c>
      <c r="P1013" s="666">
        <v>0</v>
      </c>
      <c r="Q1013" s="681"/>
      <c r="R1013" s="665">
        <v>6</v>
      </c>
      <c r="S1013" s="681">
        <v>1</v>
      </c>
      <c r="T1013" s="748">
        <v>5</v>
      </c>
      <c r="U1013" s="704">
        <v>1</v>
      </c>
    </row>
    <row r="1014" spans="1:21" ht="14.4" customHeight="1" x14ac:dyDescent="0.3">
      <c r="A1014" s="664">
        <v>5</v>
      </c>
      <c r="B1014" s="665" t="s">
        <v>2566</v>
      </c>
      <c r="C1014" s="665" t="s">
        <v>2929</v>
      </c>
      <c r="D1014" s="746" t="s">
        <v>4080</v>
      </c>
      <c r="E1014" s="747" t="s">
        <v>2942</v>
      </c>
      <c r="F1014" s="665" t="s">
        <v>2921</v>
      </c>
      <c r="G1014" s="665" t="s">
        <v>2973</v>
      </c>
      <c r="H1014" s="665" t="s">
        <v>529</v>
      </c>
      <c r="I1014" s="665" t="s">
        <v>3145</v>
      </c>
      <c r="J1014" s="665" t="s">
        <v>696</v>
      </c>
      <c r="K1014" s="665" t="s">
        <v>2976</v>
      </c>
      <c r="L1014" s="666">
        <v>182.22</v>
      </c>
      <c r="M1014" s="666">
        <v>182.22</v>
      </c>
      <c r="N1014" s="665">
        <v>1</v>
      </c>
      <c r="O1014" s="748">
        <v>1</v>
      </c>
      <c r="P1014" s="666">
        <v>182.22</v>
      </c>
      <c r="Q1014" s="681">
        <v>1</v>
      </c>
      <c r="R1014" s="665">
        <v>1</v>
      </c>
      <c r="S1014" s="681">
        <v>1</v>
      </c>
      <c r="T1014" s="748">
        <v>1</v>
      </c>
      <c r="U1014" s="704">
        <v>1</v>
      </c>
    </row>
    <row r="1015" spans="1:21" ht="14.4" customHeight="1" x14ac:dyDescent="0.3">
      <c r="A1015" s="664">
        <v>5</v>
      </c>
      <c r="B1015" s="665" t="s">
        <v>2566</v>
      </c>
      <c r="C1015" s="665" t="s">
        <v>2929</v>
      </c>
      <c r="D1015" s="746" t="s">
        <v>4080</v>
      </c>
      <c r="E1015" s="747" t="s">
        <v>2942</v>
      </c>
      <c r="F1015" s="665" t="s">
        <v>2921</v>
      </c>
      <c r="G1015" s="665" t="s">
        <v>3923</v>
      </c>
      <c r="H1015" s="665" t="s">
        <v>529</v>
      </c>
      <c r="I1015" s="665" t="s">
        <v>3924</v>
      </c>
      <c r="J1015" s="665" t="s">
        <v>3925</v>
      </c>
      <c r="K1015" s="665" t="s">
        <v>3926</v>
      </c>
      <c r="L1015" s="666">
        <v>1065.51</v>
      </c>
      <c r="M1015" s="666">
        <v>1065.51</v>
      </c>
      <c r="N1015" s="665">
        <v>1</v>
      </c>
      <c r="O1015" s="748">
        <v>0.5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5</v>
      </c>
      <c r="B1016" s="665" t="s">
        <v>2566</v>
      </c>
      <c r="C1016" s="665" t="s">
        <v>2929</v>
      </c>
      <c r="D1016" s="746" t="s">
        <v>4080</v>
      </c>
      <c r="E1016" s="747" t="s">
        <v>2942</v>
      </c>
      <c r="F1016" s="665" t="s">
        <v>2921</v>
      </c>
      <c r="G1016" s="665" t="s">
        <v>3923</v>
      </c>
      <c r="H1016" s="665" t="s">
        <v>529</v>
      </c>
      <c r="I1016" s="665" t="s">
        <v>3927</v>
      </c>
      <c r="J1016" s="665" t="s">
        <v>3925</v>
      </c>
      <c r="K1016" s="665" t="s">
        <v>3928</v>
      </c>
      <c r="L1016" s="666">
        <v>0</v>
      </c>
      <c r="M1016" s="666">
        <v>0</v>
      </c>
      <c r="N1016" s="665">
        <v>2</v>
      </c>
      <c r="O1016" s="748">
        <v>1</v>
      </c>
      <c r="P1016" s="666"/>
      <c r="Q1016" s="681"/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5</v>
      </c>
      <c r="B1017" s="665" t="s">
        <v>2566</v>
      </c>
      <c r="C1017" s="665" t="s">
        <v>2929</v>
      </c>
      <c r="D1017" s="746" t="s">
        <v>4080</v>
      </c>
      <c r="E1017" s="747" t="s">
        <v>2942</v>
      </c>
      <c r="F1017" s="665" t="s">
        <v>2921</v>
      </c>
      <c r="G1017" s="665" t="s">
        <v>3923</v>
      </c>
      <c r="H1017" s="665" t="s">
        <v>529</v>
      </c>
      <c r="I1017" s="665" t="s">
        <v>3929</v>
      </c>
      <c r="J1017" s="665" t="s">
        <v>3925</v>
      </c>
      <c r="K1017" s="665" t="s">
        <v>3930</v>
      </c>
      <c r="L1017" s="666">
        <v>0</v>
      </c>
      <c r="M1017" s="666">
        <v>0</v>
      </c>
      <c r="N1017" s="665">
        <v>3</v>
      </c>
      <c r="O1017" s="748">
        <v>1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5</v>
      </c>
      <c r="B1018" s="665" t="s">
        <v>2566</v>
      </c>
      <c r="C1018" s="665" t="s">
        <v>2929</v>
      </c>
      <c r="D1018" s="746" t="s">
        <v>4080</v>
      </c>
      <c r="E1018" s="747" t="s">
        <v>2942</v>
      </c>
      <c r="F1018" s="665" t="s">
        <v>2921</v>
      </c>
      <c r="G1018" s="665" t="s">
        <v>3923</v>
      </c>
      <c r="H1018" s="665" t="s">
        <v>529</v>
      </c>
      <c r="I1018" s="665" t="s">
        <v>3931</v>
      </c>
      <c r="J1018" s="665" t="s">
        <v>3925</v>
      </c>
      <c r="K1018" s="665" t="s">
        <v>3932</v>
      </c>
      <c r="L1018" s="666">
        <v>0</v>
      </c>
      <c r="M1018" s="666">
        <v>0</v>
      </c>
      <c r="N1018" s="665">
        <v>1</v>
      </c>
      <c r="O1018" s="748">
        <v>0.5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5</v>
      </c>
      <c r="B1019" s="665" t="s">
        <v>2566</v>
      </c>
      <c r="C1019" s="665" t="s">
        <v>2929</v>
      </c>
      <c r="D1019" s="746" t="s">
        <v>4080</v>
      </c>
      <c r="E1019" s="747" t="s">
        <v>2942</v>
      </c>
      <c r="F1019" s="665" t="s">
        <v>2921</v>
      </c>
      <c r="G1019" s="665" t="s">
        <v>3376</v>
      </c>
      <c r="H1019" s="665" t="s">
        <v>529</v>
      </c>
      <c r="I1019" s="665" t="s">
        <v>3933</v>
      </c>
      <c r="J1019" s="665" t="s">
        <v>827</v>
      </c>
      <c r="K1019" s="665" t="s">
        <v>3377</v>
      </c>
      <c r="L1019" s="666">
        <v>107.27</v>
      </c>
      <c r="M1019" s="666">
        <v>107.27</v>
      </c>
      <c r="N1019" s="665">
        <v>1</v>
      </c>
      <c r="O1019" s="748">
        <v>1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5</v>
      </c>
      <c r="B1020" s="665" t="s">
        <v>2566</v>
      </c>
      <c r="C1020" s="665" t="s">
        <v>2929</v>
      </c>
      <c r="D1020" s="746" t="s">
        <v>4080</v>
      </c>
      <c r="E1020" s="747" t="s">
        <v>2942</v>
      </c>
      <c r="F1020" s="665" t="s">
        <v>2921</v>
      </c>
      <c r="G1020" s="665" t="s">
        <v>2983</v>
      </c>
      <c r="H1020" s="665" t="s">
        <v>1433</v>
      </c>
      <c r="I1020" s="665" t="s">
        <v>1588</v>
      </c>
      <c r="J1020" s="665" t="s">
        <v>2692</v>
      </c>
      <c r="K1020" s="665" t="s">
        <v>2693</v>
      </c>
      <c r="L1020" s="666">
        <v>93.43</v>
      </c>
      <c r="M1020" s="666">
        <v>93.43</v>
      </c>
      <c r="N1020" s="665">
        <v>1</v>
      </c>
      <c r="O1020" s="748">
        <v>1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5</v>
      </c>
      <c r="B1021" s="665" t="s">
        <v>2566</v>
      </c>
      <c r="C1021" s="665" t="s">
        <v>2929</v>
      </c>
      <c r="D1021" s="746" t="s">
        <v>4080</v>
      </c>
      <c r="E1021" s="747" t="s">
        <v>2942</v>
      </c>
      <c r="F1021" s="665" t="s">
        <v>2921</v>
      </c>
      <c r="G1021" s="665" t="s">
        <v>3015</v>
      </c>
      <c r="H1021" s="665" t="s">
        <v>529</v>
      </c>
      <c r="I1021" s="665" t="s">
        <v>3165</v>
      </c>
      <c r="J1021" s="665" t="s">
        <v>3166</v>
      </c>
      <c r="K1021" s="665" t="s">
        <v>3016</v>
      </c>
      <c r="L1021" s="666">
        <v>57.64</v>
      </c>
      <c r="M1021" s="666">
        <v>115.28</v>
      </c>
      <c r="N1021" s="665">
        <v>2</v>
      </c>
      <c r="O1021" s="748">
        <v>0.5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5</v>
      </c>
      <c r="B1022" s="665" t="s">
        <v>2566</v>
      </c>
      <c r="C1022" s="665" t="s">
        <v>2929</v>
      </c>
      <c r="D1022" s="746" t="s">
        <v>4080</v>
      </c>
      <c r="E1022" s="747" t="s">
        <v>2942</v>
      </c>
      <c r="F1022" s="665" t="s">
        <v>2921</v>
      </c>
      <c r="G1022" s="665" t="s">
        <v>3015</v>
      </c>
      <c r="H1022" s="665" t="s">
        <v>529</v>
      </c>
      <c r="I1022" s="665" t="s">
        <v>3934</v>
      </c>
      <c r="J1022" s="665" t="s">
        <v>3166</v>
      </c>
      <c r="K1022" s="665" t="s">
        <v>3935</v>
      </c>
      <c r="L1022" s="666">
        <v>0</v>
      </c>
      <c r="M1022" s="666">
        <v>0</v>
      </c>
      <c r="N1022" s="665">
        <v>4</v>
      </c>
      <c r="O1022" s="748">
        <v>0.5</v>
      </c>
      <c r="P1022" s="666"/>
      <c r="Q1022" s="681"/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5</v>
      </c>
      <c r="B1023" s="665" t="s">
        <v>2566</v>
      </c>
      <c r="C1023" s="665" t="s">
        <v>2929</v>
      </c>
      <c r="D1023" s="746" t="s">
        <v>4080</v>
      </c>
      <c r="E1023" s="747" t="s">
        <v>2942</v>
      </c>
      <c r="F1023" s="665" t="s">
        <v>2921</v>
      </c>
      <c r="G1023" s="665" t="s">
        <v>3015</v>
      </c>
      <c r="H1023" s="665" t="s">
        <v>529</v>
      </c>
      <c r="I1023" s="665" t="s">
        <v>3559</v>
      </c>
      <c r="J1023" s="665" t="s">
        <v>3936</v>
      </c>
      <c r="K1023" s="665" t="s">
        <v>3937</v>
      </c>
      <c r="L1023" s="666">
        <v>0</v>
      </c>
      <c r="M1023" s="666">
        <v>0</v>
      </c>
      <c r="N1023" s="665">
        <v>3</v>
      </c>
      <c r="O1023" s="748">
        <v>1.5</v>
      </c>
      <c r="P1023" s="666"/>
      <c r="Q1023" s="681"/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5</v>
      </c>
      <c r="B1024" s="665" t="s">
        <v>2566</v>
      </c>
      <c r="C1024" s="665" t="s">
        <v>2929</v>
      </c>
      <c r="D1024" s="746" t="s">
        <v>4080</v>
      </c>
      <c r="E1024" s="747" t="s">
        <v>2942</v>
      </c>
      <c r="F1024" s="665" t="s">
        <v>2921</v>
      </c>
      <c r="G1024" s="665" t="s">
        <v>3015</v>
      </c>
      <c r="H1024" s="665" t="s">
        <v>529</v>
      </c>
      <c r="I1024" s="665" t="s">
        <v>3938</v>
      </c>
      <c r="J1024" s="665" t="s">
        <v>3936</v>
      </c>
      <c r="K1024" s="665" t="s">
        <v>3939</v>
      </c>
      <c r="L1024" s="666">
        <v>57.64</v>
      </c>
      <c r="M1024" s="666">
        <v>345.84000000000003</v>
      </c>
      <c r="N1024" s="665">
        <v>6</v>
      </c>
      <c r="O1024" s="748">
        <v>2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5</v>
      </c>
      <c r="B1025" s="665" t="s">
        <v>2566</v>
      </c>
      <c r="C1025" s="665" t="s">
        <v>2929</v>
      </c>
      <c r="D1025" s="746" t="s">
        <v>4080</v>
      </c>
      <c r="E1025" s="747" t="s">
        <v>2942</v>
      </c>
      <c r="F1025" s="665" t="s">
        <v>2921</v>
      </c>
      <c r="G1025" s="665" t="s">
        <v>3015</v>
      </c>
      <c r="H1025" s="665" t="s">
        <v>529</v>
      </c>
      <c r="I1025" s="665" t="s">
        <v>3940</v>
      </c>
      <c r="J1025" s="665" t="s">
        <v>3941</v>
      </c>
      <c r="K1025" s="665" t="s">
        <v>3764</v>
      </c>
      <c r="L1025" s="666">
        <v>0</v>
      </c>
      <c r="M1025" s="666">
        <v>0</v>
      </c>
      <c r="N1025" s="665">
        <v>1</v>
      </c>
      <c r="O1025" s="748">
        <v>0.5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5</v>
      </c>
      <c r="B1026" s="665" t="s">
        <v>2566</v>
      </c>
      <c r="C1026" s="665" t="s">
        <v>2929</v>
      </c>
      <c r="D1026" s="746" t="s">
        <v>4080</v>
      </c>
      <c r="E1026" s="747" t="s">
        <v>2942</v>
      </c>
      <c r="F1026" s="665" t="s">
        <v>2921</v>
      </c>
      <c r="G1026" s="665" t="s">
        <v>3015</v>
      </c>
      <c r="H1026" s="665" t="s">
        <v>529</v>
      </c>
      <c r="I1026" s="665" t="s">
        <v>3942</v>
      </c>
      <c r="J1026" s="665" t="s">
        <v>3941</v>
      </c>
      <c r="K1026" s="665" t="s">
        <v>3943</v>
      </c>
      <c r="L1026" s="666">
        <v>0</v>
      </c>
      <c r="M1026" s="666">
        <v>0</v>
      </c>
      <c r="N1026" s="665">
        <v>4</v>
      </c>
      <c r="O1026" s="748">
        <v>0.5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5</v>
      </c>
      <c r="B1027" s="665" t="s">
        <v>2566</v>
      </c>
      <c r="C1027" s="665" t="s">
        <v>2929</v>
      </c>
      <c r="D1027" s="746" t="s">
        <v>4080</v>
      </c>
      <c r="E1027" s="747" t="s">
        <v>2942</v>
      </c>
      <c r="F1027" s="665" t="s">
        <v>2921</v>
      </c>
      <c r="G1027" s="665" t="s">
        <v>3015</v>
      </c>
      <c r="H1027" s="665" t="s">
        <v>529</v>
      </c>
      <c r="I1027" s="665" t="s">
        <v>3944</v>
      </c>
      <c r="J1027" s="665" t="s">
        <v>3941</v>
      </c>
      <c r="K1027" s="665" t="s">
        <v>3945</v>
      </c>
      <c r="L1027" s="666">
        <v>0</v>
      </c>
      <c r="M1027" s="666">
        <v>0</v>
      </c>
      <c r="N1027" s="665">
        <v>3</v>
      </c>
      <c r="O1027" s="748">
        <v>1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5</v>
      </c>
      <c r="B1028" s="665" t="s">
        <v>2566</v>
      </c>
      <c r="C1028" s="665" t="s">
        <v>2929</v>
      </c>
      <c r="D1028" s="746" t="s">
        <v>4080</v>
      </c>
      <c r="E1028" s="747" t="s">
        <v>2942</v>
      </c>
      <c r="F1028" s="665" t="s">
        <v>2921</v>
      </c>
      <c r="G1028" s="665" t="s">
        <v>3107</v>
      </c>
      <c r="H1028" s="665" t="s">
        <v>529</v>
      </c>
      <c r="I1028" s="665" t="s">
        <v>3946</v>
      </c>
      <c r="J1028" s="665" t="s">
        <v>3109</v>
      </c>
      <c r="K1028" s="665" t="s">
        <v>3947</v>
      </c>
      <c r="L1028" s="666">
        <v>0</v>
      </c>
      <c r="M1028" s="666">
        <v>0</v>
      </c>
      <c r="N1028" s="665">
        <v>1</v>
      </c>
      <c r="O1028" s="748">
        <v>1</v>
      </c>
      <c r="P1028" s="666">
        <v>0</v>
      </c>
      <c r="Q1028" s="681"/>
      <c r="R1028" s="665">
        <v>1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5</v>
      </c>
      <c r="B1029" s="665" t="s">
        <v>2566</v>
      </c>
      <c r="C1029" s="665" t="s">
        <v>2929</v>
      </c>
      <c r="D1029" s="746" t="s">
        <v>4080</v>
      </c>
      <c r="E1029" s="747" t="s">
        <v>2942</v>
      </c>
      <c r="F1029" s="665" t="s">
        <v>2921</v>
      </c>
      <c r="G1029" s="665" t="s">
        <v>3023</v>
      </c>
      <c r="H1029" s="665" t="s">
        <v>529</v>
      </c>
      <c r="I1029" s="665" t="s">
        <v>894</v>
      </c>
      <c r="J1029" s="665" t="s">
        <v>895</v>
      </c>
      <c r="K1029" s="665" t="s">
        <v>3024</v>
      </c>
      <c r="L1029" s="666">
        <v>657.67</v>
      </c>
      <c r="M1029" s="666">
        <v>4603.6899999999996</v>
      </c>
      <c r="N1029" s="665">
        <v>7</v>
      </c>
      <c r="O1029" s="748">
        <v>3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5</v>
      </c>
      <c r="B1030" s="665" t="s">
        <v>2566</v>
      </c>
      <c r="C1030" s="665" t="s">
        <v>2929</v>
      </c>
      <c r="D1030" s="746" t="s">
        <v>4080</v>
      </c>
      <c r="E1030" s="747" t="s">
        <v>2942</v>
      </c>
      <c r="F1030" s="665" t="s">
        <v>2921</v>
      </c>
      <c r="G1030" s="665" t="s">
        <v>3058</v>
      </c>
      <c r="H1030" s="665" t="s">
        <v>529</v>
      </c>
      <c r="I1030" s="665" t="s">
        <v>3948</v>
      </c>
      <c r="J1030" s="665" t="s">
        <v>3949</v>
      </c>
      <c r="K1030" s="665" t="s">
        <v>3950</v>
      </c>
      <c r="L1030" s="666">
        <v>0</v>
      </c>
      <c r="M1030" s="666">
        <v>0</v>
      </c>
      <c r="N1030" s="665">
        <v>4</v>
      </c>
      <c r="O1030" s="748">
        <v>1.5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5</v>
      </c>
      <c r="B1031" s="665" t="s">
        <v>2566</v>
      </c>
      <c r="C1031" s="665" t="s">
        <v>2929</v>
      </c>
      <c r="D1031" s="746" t="s">
        <v>4080</v>
      </c>
      <c r="E1031" s="747" t="s">
        <v>2942</v>
      </c>
      <c r="F1031" s="665" t="s">
        <v>2921</v>
      </c>
      <c r="G1031" s="665" t="s">
        <v>3205</v>
      </c>
      <c r="H1031" s="665" t="s">
        <v>1433</v>
      </c>
      <c r="I1031" s="665" t="s">
        <v>2401</v>
      </c>
      <c r="J1031" s="665" t="s">
        <v>2667</v>
      </c>
      <c r="K1031" s="665" t="s">
        <v>2833</v>
      </c>
      <c r="L1031" s="666">
        <v>133.94</v>
      </c>
      <c r="M1031" s="666">
        <v>1875.1600000000005</v>
      </c>
      <c r="N1031" s="665">
        <v>14</v>
      </c>
      <c r="O1031" s="748">
        <v>6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5</v>
      </c>
      <c r="B1032" s="665" t="s">
        <v>2566</v>
      </c>
      <c r="C1032" s="665" t="s">
        <v>2929</v>
      </c>
      <c r="D1032" s="746" t="s">
        <v>4080</v>
      </c>
      <c r="E1032" s="747" t="s">
        <v>2942</v>
      </c>
      <c r="F1032" s="665" t="s">
        <v>2923</v>
      </c>
      <c r="G1032" s="665" t="s">
        <v>3272</v>
      </c>
      <c r="H1032" s="665" t="s">
        <v>529</v>
      </c>
      <c r="I1032" s="665" t="s">
        <v>3273</v>
      </c>
      <c r="J1032" s="665" t="s">
        <v>3274</v>
      </c>
      <c r="K1032" s="665" t="s">
        <v>3275</v>
      </c>
      <c r="L1032" s="666">
        <v>30</v>
      </c>
      <c r="M1032" s="666">
        <v>540</v>
      </c>
      <c r="N1032" s="665">
        <v>18</v>
      </c>
      <c r="O1032" s="748">
        <v>6</v>
      </c>
      <c r="P1032" s="666">
        <v>540</v>
      </c>
      <c r="Q1032" s="681">
        <v>1</v>
      </c>
      <c r="R1032" s="665">
        <v>18</v>
      </c>
      <c r="S1032" s="681">
        <v>1</v>
      </c>
      <c r="T1032" s="748">
        <v>6</v>
      </c>
      <c r="U1032" s="704">
        <v>1</v>
      </c>
    </row>
    <row r="1033" spans="1:21" ht="14.4" customHeight="1" x14ac:dyDescent="0.3">
      <c r="A1033" s="664">
        <v>5</v>
      </c>
      <c r="B1033" s="665" t="s">
        <v>2566</v>
      </c>
      <c r="C1033" s="665" t="s">
        <v>2929</v>
      </c>
      <c r="D1033" s="746" t="s">
        <v>4080</v>
      </c>
      <c r="E1033" s="747" t="s">
        <v>2942</v>
      </c>
      <c r="F1033" s="665" t="s">
        <v>2923</v>
      </c>
      <c r="G1033" s="665" t="s">
        <v>3124</v>
      </c>
      <c r="H1033" s="665" t="s">
        <v>529</v>
      </c>
      <c r="I1033" s="665" t="s">
        <v>3416</v>
      </c>
      <c r="J1033" s="665" t="s">
        <v>3126</v>
      </c>
      <c r="K1033" s="665" t="s">
        <v>3730</v>
      </c>
      <c r="L1033" s="666">
        <v>600</v>
      </c>
      <c r="M1033" s="666">
        <v>600</v>
      </c>
      <c r="N1033" s="665">
        <v>1</v>
      </c>
      <c r="O1033" s="748">
        <v>1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5</v>
      </c>
      <c r="B1034" s="665" t="s">
        <v>2566</v>
      </c>
      <c r="C1034" s="665" t="s">
        <v>2929</v>
      </c>
      <c r="D1034" s="746" t="s">
        <v>4080</v>
      </c>
      <c r="E1034" s="747" t="s">
        <v>2942</v>
      </c>
      <c r="F1034" s="665" t="s">
        <v>2923</v>
      </c>
      <c r="G1034" s="665" t="s">
        <v>3124</v>
      </c>
      <c r="H1034" s="665" t="s">
        <v>529</v>
      </c>
      <c r="I1034" s="665" t="s">
        <v>3125</v>
      </c>
      <c r="J1034" s="665" t="s">
        <v>3126</v>
      </c>
      <c r="K1034" s="665" t="s">
        <v>3293</v>
      </c>
      <c r="L1034" s="666">
        <v>600</v>
      </c>
      <c r="M1034" s="666">
        <v>1200</v>
      </c>
      <c r="N1034" s="665">
        <v>2</v>
      </c>
      <c r="O1034" s="748">
        <v>2</v>
      </c>
      <c r="P1034" s="666">
        <v>1200</v>
      </c>
      <c r="Q1034" s="681">
        <v>1</v>
      </c>
      <c r="R1034" s="665">
        <v>2</v>
      </c>
      <c r="S1034" s="681">
        <v>1</v>
      </c>
      <c r="T1034" s="748">
        <v>2</v>
      </c>
      <c r="U1034" s="704">
        <v>1</v>
      </c>
    </row>
    <row r="1035" spans="1:21" ht="14.4" customHeight="1" x14ac:dyDescent="0.3">
      <c r="A1035" s="664">
        <v>5</v>
      </c>
      <c r="B1035" s="665" t="s">
        <v>2566</v>
      </c>
      <c r="C1035" s="665" t="s">
        <v>2929</v>
      </c>
      <c r="D1035" s="746" t="s">
        <v>4080</v>
      </c>
      <c r="E1035" s="747" t="s">
        <v>2942</v>
      </c>
      <c r="F1035" s="665" t="s">
        <v>2923</v>
      </c>
      <c r="G1035" s="665" t="s">
        <v>3124</v>
      </c>
      <c r="H1035" s="665" t="s">
        <v>529</v>
      </c>
      <c r="I1035" s="665" t="s">
        <v>3125</v>
      </c>
      <c r="J1035" s="665" t="s">
        <v>3126</v>
      </c>
      <c r="K1035" s="665" t="s">
        <v>3127</v>
      </c>
      <c r="L1035" s="666">
        <v>600</v>
      </c>
      <c r="M1035" s="666">
        <v>1200</v>
      </c>
      <c r="N1035" s="665">
        <v>2</v>
      </c>
      <c r="O1035" s="748">
        <v>2</v>
      </c>
      <c r="P1035" s="666">
        <v>600</v>
      </c>
      <c r="Q1035" s="681">
        <v>0.5</v>
      </c>
      <c r="R1035" s="665">
        <v>1</v>
      </c>
      <c r="S1035" s="681">
        <v>0.5</v>
      </c>
      <c r="T1035" s="748">
        <v>1</v>
      </c>
      <c r="U1035" s="704">
        <v>0.5</v>
      </c>
    </row>
    <row r="1036" spans="1:21" ht="14.4" customHeight="1" x14ac:dyDescent="0.3">
      <c r="A1036" s="664">
        <v>5</v>
      </c>
      <c r="B1036" s="665" t="s">
        <v>2566</v>
      </c>
      <c r="C1036" s="665" t="s">
        <v>2929</v>
      </c>
      <c r="D1036" s="746" t="s">
        <v>4080</v>
      </c>
      <c r="E1036" s="747" t="s">
        <v>2942</v>
      </c>
      <c r="F1036" s="665" t="s">
        <v>2923</v>
      </c>
      <c r="G1036" s="665" t="s">
        <v>3124</v>
      </c>
      <c r="H1036" s="665" t="s">
        <v>529</v>
      </c>
      <c r="I1036" s="665" t="s">
        <v>3951</v>
      </c>
      <c r="J1036" s="665" t="s">
        <v>3620</v>
      </c>
      <c r="K1036" s="665" t="s">
        <v>3952</v>
      </c>
      <c r="L1036" s="666">
        <v>410</v>
      </c>
      <c r="M1036" s="666">
        <v>2050</v>
      </c>
      <c r="N1036" s="665">
        <v>5</v>
      </c>
      <c r="O1036" s="748">
        <v>4</v>
      </c>
      <c r="P1036" s="666">
        <v>1640</v>
      </c>
      <c r="Q1036" s="681">
        <v>0.8</v>
      </c>
      <c r="R1036" s="665">
        <v>4</v>
      </c>
      <c r="S1036" s="681">
        <v>0.8</v>
      </c>
      <c r="T1036" s="748">
        <v>3</v>
      </c>
      <c r="U1036" s="704">
        <v>0.75</v>
      </c>
    </row>
    <row r="1037" spans="1:21" ht="14.4" customHeight="1" x14ac:dyDescent="0.3">
      <c r="A1037" s="664">
        <v>5</v>
      </c>
      <c r="B1037" s="665" t="s">
        <v>2566</v>
      </c>
      <c r="C1037" s="665" t="s">
        <v>2929</v>
      </c>
      <c r="D1037" s="746" t="s">
        <v>4080</v>
      </c>
      <c r="E1037" s="747" t="s">
        <v>2942</v>
      </c>
      <c r="F1037" s="665" t="s">
        <v>2923</v>
      </c>
      <c r="G1037" s="665" t="s">
        <v>3124</v>
      </c>
      <c r="H1037" s="665" t="s">
        <v>529</v>
      </c>
      <c r="I1037" s="665" t="s">
        <v>3953</v>
      </c>
      <c r="J1037" s="665" t="s">
        <v>3620</v>
      </c>
      <c r="K1037" s="665" t="s">
        <v>3954</v>
      </c>
      <c r="L1037" s="666">
        <v>410</v>
      </c>
      <c r="M1037" s="666">
        <v>410</v>
      </c>
      <c r="N1037" s="665">
        <v>1</v>
      </c>
      <c r="O1037" s="748">
        <v>1</v>
      </c>
      <c r="P1037" s="666">
        <v>410</v>
      </c>
      <c r="Q1037" s="681">
        <v>1</v>
      </c>
      <c r="R1037" s="665">
        <v>1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5</v>
      </c>
      <c r="B1038" s="665" t="s">
        <v>2566</v>
      </c>
      <c r="C1038" s="665" t="s">
        <v>2929</v>
      </c>
      <c r="D1038" s="746" t="s">
        <v>4080</v>
      </c>
      <c r="E1038" s="747" t="s">
        <v>2942</v>
      </c>
      <c r="F1038" s="665" t="s">
        <v>2923</v>
      </c>
      <c r="G1038" s="665" t="s">
        <v>3128</v>
      </c>
      <c r="H1038" s="665" t="s">
        <v>529</v>
      </c>
      <c r="I1038" s="665" t="s">
        <v>3132</v>
      </c>
      <c r="J1038" s="665" t="s">
        <v>3133</v>
      </c>
      <c r="K1038" s="665" t="s">
        <v>3134</v>
      </c>
      <c r="L1038" s="666">
        <v>378.48</v>
      </c>
      <c r="M1038" s="666">
        <v>756.96</v>
      </c>
      <c r="N1038" s="665">
        <v>2</v>
      </c>
      <c r="O1038" s="748">
        <v>2</v>
      </c>
      <c r="P1038" s="666">
        <v>756.96</v>
      </c>
      <c r="Q1038" s="681">
        <v>1</v>
      </c>
      <c r="R1038" s="665">
        <v>2</v>
      </c>
      <c r="S1038" s="681">
        <v>1</v>
      </c>
      <c r="T1038" s="748">
        <v>2</v>
      </c>
      <c r="U1038" s="704">
        <v>1</v>
      </c>
    </row>
    <row r="1039" spans="1:21" ht="14.4" customHeight="1" x14ac:dyDescent="0.3">
      <c r="A1039" s="664">
        <v>5</v>
      </c>
      <c r="B1039" s="665" t="s">
        <v>2566</v>
      </c>
      <c r="C1039" s="665" t="s">
        <v>2929</v>
      </c>
      <c r="D1039" s="746" t="s">
        <v>4080</v>
      </c>
      <c r="E1039" s="747" t="s">
        <v>2944</v>
      </c>
      <c r="F1039" s="665" t="s">
        <v>2921</v>
      </c>
      <c r="G1039" s="665" t="s">
        <v>3003</v>
      </c>
      <c r="H1039" s="665" t="s">
        <v>1433</v>
      </c>
      <c r="I1039" s="665" t="s">
        <v>3006</v>
      </c>
      <c r="J1039" s="665" t="s">
        <v>1460</v>
      </c>
      <c r="K1039" s="665" t="s">
        <v>2687</v>
      </c>
      <c r="L1039" s="666">
        <v>815.1</v>
      </c>
      <c r="M1039" s="666">
        <v>815.1</v>
      </c>
      <c r="N1039" s="665">
        <v>1</v>
      </c>
      <c r="O1039" s="748">
        <v>1</v>
      </c>
      <c r="P1039" s="666">
        <v>815.1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5</v>
      </c>
      <c r="B1040" s="665" t="s">
        <v>2566</v>
      </c>
      <c r="C1040" s="665" t="s">
        <v>2929</v>
      </c>
      <c r="D1040" s="746" t="s">
        <v>4080</v>
      </c>
      <c r="E1040" s="747" t="s">
        <v>2944</v>
      </c>
      <c r="F1040" s="665" t="s">
        <v>2921</v>
      </c>
      <c r="G1040" s="665" t="s">
        <v>3011</v>
      </c>
      <c r="H1040" s="665" t="s">
        <v>529</v>
      </c>
      <c r="I1040" s="665" t="s">
        <v>3012</v>
      </c>
      <c r="J1040" s="665" t="s">
        <v>823</v>
      </c>
      <c r="K1040" s="665" t="s">
        <v>3013</v>
      </c>
      <c r="L1040" s="666">
        <v>0</v>
      </c>
      <c r="M1040" s="666">
        <v>0</v>
      </c>
      <c r="N1040" s="665">
        <v>6</v>
      </c>
      <c r="O1040" s="748">
        <v>1.5</v>
      </c>
      <c r="P1040" s="666">
        <v>0</v>
      </c>
      <c r="Q1040" s="681"/>
      <c r="R1040" s="665">
        <v>4</v>
      </c>
      <c r="S1040" s="681">
        <v>0.66666666666666663</v>
      </c>
      <c r="T1040" s="748">
        <v>0.5</v>
      </c>
      <c r="U1040" s="704">
        <v>0.33333333333333331</v>
      </c>
    </row>
    <row r="1041" spans="1:21" ht="14.4" customHeight="1" x14ac:dyDescent="0.3">
      <c r="A1041" s="664">
        <v>5</v>
      </c>
      <c r="B1041" s="665" t="s">
        <v>2566</v>
      </c>
      <c r="C1041" s="665" t="s">
        <v>2929</v>
      </c>
      <c r="D1041" s="746" t="s">
        <v>4080</v>
      </c>
      <c r="E1041" s="747" t="s">
        <v>2944</v>
      </c>
      <c r="F1041" s="665" t="s">
        <v>2921</v>
      </c>
      <c r="G1041" s="665" t="s">
        <v>3023</v>
      </c>
      <c r="H1041" s="665" t="s">
        <v>529</v>
      </c>
      <c r="I1041" s="665" t="s">
        <v>894</v>
      </c>
      <c r="J1041" s="665" t="s">
        <v>895</v>
      </c>
      <c r="K1041" s="665" t="s">
        <v>3024</v>
      </c>
      <c r="L1041" s="666">
        <v>657.67</v>
      </c>
      <c r="M1041" s="666">
        <v>1973.0099999999998</v>
      </c>
      <c r="N1041" s="665">
        <v>3</v>
      </c>
      <c r="O1041" s="748">
        <v>0.5</v>
      </c>
      <c r="P1041" s="666">
        <v>1973.0099999999998</v>
      </c>
      <c r="Q1041" s="681">
        <v>1</v>
      </c>
      <c r="R1041" s="665">
        <v>3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5</v>
      </c>
      <c r="B1042" s="665" t="s">
        <v>2566</v>
      </c>
      <c r="C1042" s="665" t="s">
        <v>2929</v>
      </c>
      <c r="D1042" s="746" t="s">
        <v>4080</v>
      </c>
      <c r="E1042" s="747" t="s">
        <v>2944</v>
      </c>
      <c r="F1042" s="665" t="s">
        <v>2923</v>
      </c>
      <c r="G1042" s="665" t="s">
        <v>3128</v>
      </c>
      <c r="H1042" s="665" t="s">
        <v>529</v>
      </c>
      <c r="I1042" s="665" t="s">
        <v>3955</v>
      </c>
      <c r="J1042" s="665" t="s">
        <v>3956</v>
      </c>
      <c r="K1042" s="665"/>
      <c r="L1042" s="666">
        <v>600</v>
      </c>
      <c r="M1042" s="666">
        <v>600</v>
      </c>
      <c r="N1042" s="665">
        <v>1</v>
      </c>
      <c r="O1042" s="748">
        <v>1</v>
      </c>
      <c r="P1042" s="666">
        <v>600</v>
      </c>
      <c r="Q1042" s="681">
        <v>1</v>
      </c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5</v>
      </c>
      <c r="B1043" s="665" t="s">
        <v>2566</v>
      </c>
      <c r="C1043" s="665" t="s">
        <v>2929</v>
      </c>
      <c r="D1043" s="746" t="s">
        <v>4080</v>
      </c>
      <c r="E1043" s="747" t="s">
        <v>2948</v>
      </c>
      <c r="F1043" s="665" t="s">
        <v>2921</v>
      </c>
      <c r="G1043" s="665" t="s">
        <v>3957</v>
      </c>
      <c r="H1043" s="665" t="s">
        <v>529</v>
      </c>
      <c r="I1043" s="665" t="s">
        <v>872</v>
      </c>
      <c r="J1043" s="665" t="s">
        <v>692</v>
      </c>
      <c r="K1043" s="665" t="s">
        <v>3958</v>
      </c>
      <c r="L1043" s="666">
        <v>0</v>
      </c>
      <c r="M1043" s="666">
        <v>0</v>
      </c>
      <c r="N1043" s="665">
        <v>1</v>
      </c>
      <c r="O1043" s="748">
        <v>0.5</v>
      </c>
      <c r="P1043" s="666">
        <v>0</v>
      </c>
      <c r="Q1043" s="681"/>
      <c r="R1043" s="665">
        <v>1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5</v>
      </c>
      <c r="B1044" s="665" t="s">
        <v>2566</v>
      </c>
      <c r="C1044" s="665" t="s">
        <v>2929</v>
      </c>
      <c r="D1044" s="746" t="s">
        <v>4080</v>
      </c>
      <c r="E1044" s="747" t="s">
        <v>2948</v>
      </c>
      <c r="F1044" s="665" t="s">
        <v>2921</v>
      </c>
      <c r="G1044" s="665" t="s">
        <v>3959</v>
      </c>
      <c r="H1044" s="665" t="s">
        <v>529</v>
      </c>
      <c r="I1044" s="665" t="s">
        <v>3960</v>
      </c>
      <c r="J1044" s="665" t="s">
        <v>3961</v>
      </c>
      <c r="K1044" s="665" t="s">
        <v>3962</v>
      </c>
      <c r="L1044" s="666">
        <v>0</v>
      </c>
      <c r="M1044" s="666">
        <v>0</v>
      </c>
      <c r="N1044" s="665">
        <v>2</v>
      </c>
      <c r="O1044" s="748">
        <v>0.5</v>
      </c>
      <c r="P1044" s="666">
        <v>0</v>
      </c>
      <c r="Q1044" s="681"/>
      <c r="R1044" s="665">
        <v>2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5</v>
      </c>
      <c r="B1045" s="665" t="s">
        <v>2566</v>
      </c>
      <c r="C1045" s="665" t="s">
        <v>2929</v>
      </c>
      <c r="D1045" s="746" t="s">
        <v>4080</v>
      </c>
      <c r="E1045" s="747" t="s">
        <v>2948</v>
      </c>
      <c r="F1045" s="665" t="s">
        <v>2921</v>
      </c>
      <c r="G1045" s="665" t="s">
        <v>3105</v>
      </c>
      <c r="H1045" s="665" t="s">
        <v>529</v>
      </c>
      <c r="I1045" s="665" t="s">
        <v>3963</v>
      </c>
      <c r="J1045" s="665" t="s">
        <v>3964</v>
      </c>
      <c r="K1045" s="665" t="s">
        <v>3965</v>
      </c>
      <c r="L1045" s="666">
        <v>36.54</v>
      </c>
      <c r="M1045" s="666">
        <v>36.54</v>
      </c>
      <c r="N1045" s="665">
        <v>1</v>
      </c>
      <c r="O1045" s="748">
        <v>0.5</v>
      </c>
      <c r="P1045" s="666">
        <v>36.54</v>
      </c>
      <c r="Q1045" s="681">
        <v>1</v>
      </c>
      <c r="R1045" s="665">
        <v>1</v>
      </c>
      <c r="S1045" s="681">
        <v>1</v>
      </c>
      <c r="T1045" s="748">
        <v>0.5</v>
      </c>
      <c r="U1045" s="704">
        <v>1</v>
      </c>
    </row>
    <row r="1046" spans="1:21" ht="14.4" customHeight="1" x14ac:dyDescent="0.3">
      <c r="A1046" s="664">
        <v>5</v>
      </c>
      <c r="B1046" s="665" t="s">
        <v>2566</v>
      </c>
      <c r="C1046" s="665" t="s">
        <v>2929</v>
      </c>
      <c r="D1046" s="746" t="s">
        <v>4080</v>
      </c>
      <c r="E1046" s="747" t="s">
        <v>2948</v>
      </c>
      <c r="F1046" s="665" t="s">
        <v>2921</v>
      </c>
      <c r="G1046" s="665" t="s">
        <v>3966</v>
      </c>
      <c r="H1046" s="665" t="s">
        <v>529</v>
      </c>
      <c r="I1046" s="665" t="s">
        <v>3967</v>
      </c>
      <c r="J1046" s="665" t="s">
        <v>3968</v>
      </c>
      <c r="K1046" s="665" t="s">
        <v>3969</v>
      </c>
      <c r="L1046" s="666">
        <v>168.9</v>
      </c>
      <c r="M1046" s="666">
        <v>168.9</v>
      </c>
      <c r="N1046" s="665">
        <v>1</v>
      </c>
      <c r="O1046" s="748">
        <v>0.5</v>
      </c>
      <c r="P1046" s="666">
        <v>168.9</v>
      </c>
      <c r="Q1046" s="681">
        <v>1</v>
      </c>
      <c r="R1046" s="665">
        <v>1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5</v>
      </c>
      <c r="B1047" s="665" t="s">
        <v>2566</v>
      </c>
      <c r="C1047" s="665" t="s">
        <v>2929</v>
      </c>
      <c r="D1047" s="746" t="s">
        <v>4080</v>
      </c>
      <c r="E1047" s="747" t="s">
        <v>2948</v>
      </c>
      <c r="F1047" s="665" t="s">
        <v>2921</v>
      </c>
      <c r="G1047" s="665" t="s">
        <v>3677</v>
      </c>
      <c r="H1047" s="665" t="s">
        <v>529</v>
      </c>
      <c r="I1047" s="665" t="s">
        <v>3970</v>
      </c>
      <c r="J1047" s="665" t="s">
        <v>3971</v>
      </c>
      <c r="K1047" s="665" t="s">
        <v>3972</v>
      </c>
      <c r="L1047" s="666">
        <v>43.37</v>
      </c>
      <c r="M1047" s="666">
        <v>43.37</v>
      </c>
      <c r="N1047" s="665">
        <v>1</v>
      </c>
      <c r="O1047" s="748">
        <v>1</v>
      </c>
      <c r="P1047" s="666">
        <v>43.37</v>
      </c>
      <c r="Q1047" s="681">
        <v>1</v>
      </c>
      <c r="R1047" s="665">
        <v>1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5</v>
      </c>
      <c r="B1048" s="665" t="s">
        <v>2566</v>
      </c>
      <c r="C1048" s="665" t="s">
        <v>2929</v>
      </c>
      <c r="D1048" s="746" t="s">
        <v>4080</v>
      </c>
      <c r="E1048" s="747" t="s">
        <v>2948</v>
      </c>
      <c r="F1048" s="665" t="s">
        <v>2923</v>
      </c>
      <c r="G1048" s="665" t="s">
        <v>3272</v>
      </c>
      <c r="H1048" s="665" t="s">
        <v>529</v>
      </c>
      <c r="I1048" s="665" t="s">
        <v>3273</v>
      </c>
      <c r="J1048" s="665" t="s">
        <v>3274</v>
      </c>
      <c r="K1048" s="665" t="s">
        <v>3275</v>
      </c>
      <c r="L1048" s="666">
        <v>30</v>
      </c>
      <c r="M1048" s="666">
        <v>120</v>
      </c>
      <c r="N1048" s="665">
        <v>4</v>
      </c>
      <c r="O1048" s="748">
        <v>1</v>
      </c>
      <c r="P1048" s="666">
        <v>120</v>
      </c>
      <c r="Q1048" s="681">
        <v>1</v>
      </c>
      <c r="R1048" s="665">
        <v>4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5</v>
      </c>
      <c r="B1049" s="665" t="s">
        <v>2566</v>
      </c>
      <c r="C1049" s="665" t="s">
        <v>2929</v>
      </c>
      <c r="D1049" s="746" t="s">
        <v>4080</v>
      </c>
      <c r="E1049" s="747" t="s">
        <v>2950</v>
      </c>
      <c r="F1049" s="665" t="s">
        <v>2921</v>
      </c>
      <c r="G1049" s="665" t="s">
        <v>3055</v>
      </c>
      <c r="H1049" s="665" t="s">
        <v>529</v>
      </c>
      <c r="I1049" s="665" t="s">
        <v>3630</v>
      </c>
      <c r="J1049" s="665" t="s">
        <v>660</v>
      </c>
      <c r="K1049" s="665" t="s">
        <v>3000</v>
      </c>
      <c r="L1049" s="666">
        <v>0</v>
      </c>
      <c r="M1049" s="666">
        <v>0</v>
      </c>
      <c r="N1049" s="665">
        <v>1</v>
      </c>
      <c r="O1049" s="748">
        <v>0.5</v>
      </c>
      <c r="P1049" s="666">
        <v>0</v>
      </c>
      <c r="Q1049" s="681"/>
      <c r="R1049" s="665">
        <v>1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5</v>
      </c>
      <c r="B1050" s="665" t="s">
        <v>2566</v>
      </c>
      <c r="C1050" s="665" t="s">
        <v>2929</v>
      </c>
      <c r="D1050" s="746" t="s">
        <v>4080</v>
      </c>
      <c r="E1050" s="747" t="s">
        <v>2950</v>
      </c>
      <c r="F1050" s="665" t="s">
        <v>2921</v>
      </c>
      <c r="G1050" s="665" t="s">
        <v>3294</v>
      </c>
      <c r="H1050" s="665" t="s">
        <v>1433</v>
      </c>
      <c r="I1050" s="665" t="s">
        <v>3295</v>
      </c>
      <c r="J1050" s="665" t="s">
        <v>2774</v>
      </c>
      <c r="K1050" s="665" t="s">
        <v>3296</v>
      </c>
      <c r="L1050" s="666">
        <v>141.09</v>
      </c>
      <c r="M1050" s="666">
        <v>282.18</v>
      </c>
      <c r="N1050" s="665">
        <v>2</v>
      </c>
      <c r="O1050" s="748">
        <v>1</v>
      </c>
      <c r="P1050" s="666">
        <v>282.18</v>
      </c>
      <c r="Q1050" s="681">
        <v>1</v>
      </c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5</v>
      </c>
      <c r="B1051" s="665" t="s">
        <v>2566</v>
      </c>
      <c r="C1051" s="665" t="s">
        <v>2929</v>
      </c>
      <c r="D1051" s="746" t="s">
        <v>4080</v>
      </c>
      <c r="E1051" s="747" t="s">
        <v>2950</v>
      </c>
      <c r="F1051" s="665" t="s">
        <v>2921</v>
      </c>
      <c r="G1051" s="665" t="s">
        <v>2969</v>
      </c>
      <c r="H1051" s="665" t="s">
        <v>529</v>
      </c>
      <c r="I1051" s="665" t="s">
        <v>1652</v>
      </c>
      <c r="J1051" s="665" t="s">
        <v>2971</v>
      </c>
      <c r="K1051" s="665" t="s">
        <v>2770</v>
      </c>
      <c r="L1051" s="666">
        <v>170.52</v>
      </c>
      <c r="M1051" s="666">
        <v>511.56000000000006</v>
      </c>
      <c r="N1051" s="665">
        <v>3</v>
      </c>
      <c r="O1051" s="748">
        <v>3</v>
      </c>
      <c r="P1051" s="666">
        <v>341.04</v>
      </c>
      <c r="Q1051" s="681">
        <v>0.66666666666666663</v>
      </c>
      <c r="R1051" s="665">
        <v>2</v>
      </c>
      <c r="S1051" s="681">
        <v>0.66666666666666663</v>
      </c>
      <c r="T1051" s="748">
        <v>2</v>
      </c>
      <c r="U1051" s="704">
        <v>0.66666666666666663</v>
      </c>
    </row>
    <row r="1052" spans="1:21" ht="14.4" customHeight="1" x14ac:dyDescent="0.3">
      <c r="A1052" s="664">
        <v>5</v>
      </c>
      <c r="B1052" s="665" t="s">
        <v>2566</v>
      </c>
      <c r="C1052" s="665" t="s">
        <v>2929</v>
      </c>
      <c r="D1052" s="746" t="s">
        <v>4080</v>
      </c>
      <c r="E1052" s="747" t="s">
        <v>2950</v>
      </c>
      <c r="F1052" s="665" t="s">
        <v>2921</v>
      </c>
      <c r="G1052" s="665" t="s">
        <v>2969</v>
      </c>
      <c r="H1052" s="665" t="s">
        <v>529</v>
      </c>
      <c r="I1052" s="665" t="s">
        <v>3026</v>
      </c>
      <c r="J1052" s="665" t="s">
        <v>2971</v>
      </c>
      <c r="K1052" s="665" t="s">
        <v>3027</v>
      </c>
      <c r="L1052" s="666">
        <v>0</v>
      </c>
      <c r="M1052" s="666">
        <v>0</v>
      </c>
      <c r="N1052" s="665">
        <v>4</v>
      </c>
      <c r="O1052" s="748">
        <v>3</v>
      </c>
      <c r="P1052" s="666">
        <v>0</v>
      </c>
      <c r="Q1052" s="681"/>
      <c r="R1052" s="665">
        <v>4</v>
      </c>
      <c r="S1052" s="681">
        <v>1</v>
      </c>
      <c r="T1052" s="748">
        <v>3</v>
      </c>
      <c r="U1052" s="704">
        <v>1</v>
      </c>
    </row>
    <row r="1053" spans="1:21" ht="14.4" customHeight="1" x14ac:dyDescent="0.3">
      <c r="A1053" s="664">
        <v>5</v>
      </c>
      <c r="B1053" s="665" t="s">
        <v>2566</v>
      </c>
      <c r="C1053" s="665" t="s">
        <v>2929</v>
      </c>
      <c r="D1053" s="746" t="s">
        <v>4080</v>
      </c>
      <c r="E1053" s="747" t="s">
        <v>2950</v>
      </c>
      <c r="F1053" s="665" t="s">
        <v>2921</v>
      </c>
      <c r="G1053" s="665" t="s">
        <v>2973</v>
      </c>
      <c r="H1053" s="665" t="s">
        <v>529</v>
      </c>
      <c r="I1053" s="665" t="s">
        <v>695</v>
      </c>
      <c r="J1053" s="665" t="s">
        <v>696</v>
      </c>
      <c r="K1053" s="665" t="s">
        <v>2974</v>
      </c>
      <c r="L1053" s="666">
        <v>91.11</v>
      </c>
      <c r="M1053" s="666">
        <v>182.22</v>
      </c>
      <c r="N1053" s="665">
        <v>2</v>
      </c>
      <c r="O1053" s="748">
        <v>2</v>
      </c>
      <c r="P1053" s="666">
        <v>182.22</v>
      </c>
      <c r="Q1053" s="681">
        <v>1</v>
      </c>
      <c r="R1053" s="665">
        <v>2</v>
      </c>
      <c r="S1053" s="681">
        <v>1</v>
      </c>
      <c r="T1053" s="748">
        <v>2</v>
      </c>
      <c r="U1053" s="704">
        <v>1</v>
      </c>
    </row>
    <row r="1054" spans="1:21" ht="14.4" customHeight="1" x14ac:dyDescent="0.3">
      <c r="A1054" s="664">
        <v>5</v>
      </c>
      <c r="B1054" s="665" t="s">
        <v>2566</v>
      </c>
      <c r="C1054" s="665" t="s">
        <v>2929</v>
      </c>
      <c r="D1054" s="746" t="s">
        <v>4080</v>
      </c>
      <c r="E1054" s="747" t="s">
        <v>2950</v>
      </c>
      <c r="F1054" s="665" t="s">
        <v>2921</v>
      </c>
      <c r="G1054" s="665" t="s">
        <v>2973</v>
      </c>
      <c r="H1054" s="665" t="s">
        <v>529</v>
      </c>
      <c r="I1054" s="665" t="s">
        <v>3642</v>
      </c>
      <c r="J1054" s="665" t="s">
        <v>696</v>
      </c>
      <c r="K1054" s="665" t="s">
        <v>2976</v>
      </c>
      <c r="L1054" s="666">
        <v>182.22</v>
      </c>
      <c r="M1054" s="666">
        <v>182.22</v>
      </c>
      <c r="N1054" s="665">
        <v>1</v>
      </c>
      <c r="O1054" s="748">
        <v>1</v>
      </c>
      <c r="P1054" s="666">
        <v>182.22</v>
      </c>
      <c r="Q1054" s="681">
        <v>1</v>
      </c>
      <c r="R1054" s="665">
        <v>1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5</v>
      </c>
      <c r="B1055" s="665" t="s">
        <v>2566</v>
      </c>
      <c r="C1055" s="665" t="s">
        <v>2929</v>
      </c>
      <c r="D1055" s="746" t="s">
        <v>4080</v>
      </c>
      <c r="E1055" s="747" t="s">
        <v>2950</v>
      </c>
      <c r="F1055" s="665" t="s">
        <v>2921</v>
      </c>
      <c r="G1055" s="665" t="s">
        <v>2973</v>
      </c>
      <c r="H1055" s="665" t="s">
        <v>529</v>
      </c>
      <c r="I1055" s="665" t="s">
        <v>3051</v>
      </c>
      <c r="J1055" s="665" t="s">
        <v>696</v>
      </c>
      <c r="K1055" s="665" t="s">
        <v>2974</v>
      </c>
      <c r="L1055" s="666">
        <v>91.11</v>
      </c>
      <c r="M1055" s="666">
        <v>91.11</v>
      </c>
      <c r="N1055" s="665">
        <v>1</v>
      </c>
      <c r="O1055" s="748">
        <v>1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5</v>
      </c>
      <c r="B1056" s="665" t="s">
        <v>2566</v>
      </c>
      <c r="C1056" s="665" t="s">
        <v>2929</v>
      </c>
      <c r="D1056" s="746" t="s">
        <v>4080</v>
      </c>
      <c r="E1056" s="747" t="s">
        <v>2950</v>
      </c>
      <c r="F1056" s="665" t="s">
        <v>2921</v>
      </c>
      <c r="G1056" s="665" t="s">
        <v>2973</v>
      </c>
      <c r="H1056" s="665" t="s">
        <v>529</v>
      </c>
      <c r="I1056" s="665" t="s">
        <v>2975</v>
      </c>
      <c r="J1056" s="665" t="s">
        <v>696</v>
      </c>
      <c r="K1056" s="665" t="s">
        <v>2976</v>
      </c>
      <c r="L1056" s="666">
        <v>0</v>
      </c>
      <c r="M1056" s="666">
        <v>0</v>
      </c>
      <c r="N1056" s="665">
        <v>5</v>
      </c>
      <c r="O1056" s="748">
        <v>5</v>
      </c>
      <c r="P1056" s="666">
        <v>0</v>
      </c>
      <c r="Q1056" s="681"/>
      <c r="R1056" s="665">
        <v>3</v>
      </c>
      <c r="S1056" s="681">
        <v>0.6</v>
      </c>
      <c r="T1056" s="748">
        <v>3</v>
      </c>
      <c r="U1056" s="704">
        <v>0.6</v>
      </c>
    </row>
    <row r="1057" spans="1:21" ht="14.4" customHeight="1" x14ac:dyDescent="0.3">
      <c r="A1057" s="664">
        <v>5</v>
      </c>
      <c r="B1057" s="665" t="s">
        <v>2566</v>
      </c>
      <c r="C1057" s="665" t="s">
        <v>2929</v>
      </c>
      <c r="D1057" s="746" t="s">
        <v>4080</v>
      </c>
      <c r="E1057" s="747" t="s">
        <v>2950</v>
      </c>
      <c r="F1057" s="665" t="s">
        <v>2921</v>
      </c>
      <c r="G1057" s="665" t="s">
        <v>2973</v>
      </c>
      <c r="H1057" s="665" t="s">
        <v>529</v>
      </c>
      <c r="I1057" s="665" t="s">
        <v>3835</v>
      </c>
      <c r="J1057" s="665" t="s">
        <v>696</v>
      </c>
      <c r="K1057" s="665" t="s">
        <v>2976</v>
      </c>
      <c r="L1057" s="666">
        <v>0</v>
      </c>
      <c r="M1057" s="666">
        <v>0</v>
      </c>
      <c r="N1057" s="665">
        <v>1</v>
      </c>
      <c r="O1057" s="748">
        <v>1</v>
      </c>
      <c r="P1057" s="666">
        <v>0</v>
      </c>
      <c r="Q1057" s="681"/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5</v>
      </c>
      <c r="B1058" s="665" t="s">
        <v>2566</v>
      </c>
      <c r="C1058" s="665" t="s">
        <v>2929</v>
      </c>
      <c r="D1058" s="746" t="s">
        <v>4080</v>
      </c>
      <c r="E1058" s="747" t="s">
        <v>2950</v>
      </c>
      <c r="F1058" s="665" t="s">
        <v>2921</v>
      </c>
      <c r="G1058" s="665" t="s">
        <v>2973</v>
      </c>
      <c r="H1058" s="665" t="s">
        <v>529</v>
      </c>
      <c r="I1058" s="665" t="s">
        <v>3145</v>
      </c>
      <c r="J1058" s="665" t="s">
        <v>696</v>
      </c>
      <c r="K1058" s="665" t="s">
        <v>2976</v>
      </c>
      <c r="L1058" s="666">
        <v>0</v>
      </c>
      <c r="M1058" s="666">
        <v>0</v>
      </c>
      <c r="N1058" s="665">
        <v>10</v>
      </c>
      <c r="O1058" s="748">
        <v>9</v>
      </c>
      <c r="P1058" s="666">
        <v>0</v>
      </c>
      <c r="Q1058" s="681"/>
      <c r="R1058" s="665">
        <v>5</v>
      </c>
      <c r="S1058" s="681">
        <v>0.5</v>
      </c>
      <c r="T1058" s="748">
        <v>5</v>
      </c>
      <c r="U1058" s="704">
        <v>0.55555555555555558</v>
      </c>
    </row>
    <row r="1059" spans="1:21" ht="14.4" customHeight="1" x14ac:dyDescent="0.3">
      <c r="A1059" s="664">
        <v>5</v>
      </c>
      <c r="B1059" s="665" t="s">
        <v>2566</v>
      </c>
      <c r="C1059" s="665" t="s">
        <v>2929</v>
      </c>
      <c r="D1059" s="746" t="s">
        <v>4080</v>
      </c>
      <c r="E1059" s="747" t="s">
        <v>2950</v>
      </c>
      <c r="F1059" s="665" t="s">
        <v>2921</v>
      </c>
      <c r="G1059" s="665" t="s">
        <v>2973</v>
      </c>
      <c r="H1059" s="665" t="s">
        <v>529</v>
      </c>
      <c r="I1059" s="665" t="s">
        <v>3145</v>
      </c>
      <c r="J1059" s="665" t="s">
        <v>696</v>
      </c>
      <c r="K1059" s="665" t="s">
        <v>2976</v>
      </c>
      <c r="L1059" s="666">
        <v>182.22</v>
      </c>
      <c r="M1059" s="666">
        <v>182.22</v>
      </c>
      <c r="N1059" s="665">
        <v>1</v>
      </c>
      <c r="O1059" s="748">
        <v>1</v>
      </c>
      <c r="P1059" s="666">
        <v>182.22</v>
      </c>
      <c r="Q1059" s="681">
        <v>1</v>
      </c>
      <c r="R1059" s="665">
        <v>1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5</v>
      </c>
      <c r="B1060" s="665" t="s">
        <v>2566</v>
      </c>
      <c r="C1060" s="665" t="s">
        <v>2929</v>
      </c>
      <c r="D1060" s="746" t="s">
        <v>4080</v>
      </c>
      <c r="E1060" s="747" t="s">
        <v>2950</v>
      </c>
      <c r="F1060" s="665" t="s">
        <v>2921</v>
      </c>
      <c r="G1060" s="665" t="s">
        <v>3146</v>
      </c>
      <c r="H1060" s="665" t="s">
        <v>529</v>
      </c>
      <c r="I1060" s="665" t="s">
        <v>3423</v>
      </c>
      <c r="J1060" s="665" t="s">
        <v>3424</v>
      </c>
      <c r="K1060" s="665" t="s">
        <v>3425</v>
      </c>
      <c r="L1060" s="666">
        <v>0</v>
      </c>
      <c r="M1060" s="666">
        <v>0</v>
      </c>
      <c r="N1060" s="665">
        <v>1</v>
      </c>
      <c r="O1060" s="748">
        <v>0.5</v>
      </c>
      <c r="P1060" s="666">
        <v>0</v>
      </c>
      <c r="Q1060" s="681"/>
      <c r="R1060" s="665">
        <v>1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5</v>
      </c>
      <c r="B1061" s="665" t="s">
        <v>2566</v>
      </c>
      <c r="C1061" s="665" t="s">
        <v>2929</v>
      </c>
      <c r="D1061" s="746" t="s">
        <v>4080</v>
      </c>
      <c r="E1061" s="747" t="s">
        <v>2950</v>
      </c>
      <c r="F1061" s="665" t="s">
        <v>2921</v>
      </c>
      <c r="G1061" s="665" t="s">
        <v>2983</v>
      </c>
      <c r="H1061" s="665" t="s">
        <v>1433</v>
      </c>
      <c r="I1061" s="665" t="s">
        <v>1588</v>
      </c>
      <c r="J1061" s="665" t="s">
        <v>2692</v>
      </c>
      <c r="K1061" s="665" t="s">
        <v>2693</v>
      </c>
      <c r="L1061" s="666">
        <v>93.43</v>
      </c>
      <c r="M1061" s="666">
        <v>280.29000000000002</v>
      </c>
      <c r="N1061" s="665">
        <v>3</v>
      </c>
      <c r="O1061" s="748">
        <v>3</v>
      </c>
      <c r="P1061" s="666">
        <v>186.86</v>
      </c>
      <c r="Q1061" s="681">
        <v>0.66666666666666663</v>
      </c>
      <c r="R1061" s="665">
        <v>2</v>
      </c>
      <c r="S1061" s="681">
        <v>0.66666666666666663</v>
      </c>
      <c r="T1061" s="748">
        <v>2</v>
      </c>
      <c r="U1061" s="704">
        <v>0.66666666666666663</v>
      </c>
    </row>
    <row r="1062" spans="1:21" ht="14.4" customHeight="1" x14ac:dyDescent="0.3">
      <c r="A1062" s="664">
        <v>5</v>
      </c>
      <c r="B1062" s="665" t="s">
        <v>2566</v>
      </c>
      <c r="C1062" s="665" t="s">
        <v>2929</v>
      </c>
      <c r="D1062" s="746" t="s">
        <v>4080</v>
      </c>
      <c r="E1062" s="747" t="s">
        <v>2950</v>
      </c>
      <c r="F1062" s="665" t="s">
        <v>2921</v>
      </c>
      <c r="G1062" s="665" t="s">
        <v>2983</v>
      </c>
      <c r="H1062" s="665" t="s">
        <v>1433</v>
      </c>
      <c r="I1062" s="665" t="s">
        <v>1594</v>
      </c>
      <c r="J1062" s="665" t="s">
        <v>2692</v>
      </c>
      <c r="K1062" s="665" t="s">
        <v>2694</v>
      </c>
      <c r="L1062" s="666">
        <v>186.87</v>
      </c>
      <c r="M1062" s="666">
        <v>2429.3100000000004</v>
      </c>
      <c r="N1062" s="665">
        <v>13</v>
      </c>
      <c r="O1062" s="748">
        <v>9.5</v>
      </c>
      <c r="P1062" s="666">
        <v>1121.22</v>
      </c>
      <c r="Q1062" s="681">
        <v>0.46153846153846145</v>
      </c>
      <c r="R1062" s="665">
        <v>6</v>
      </c>
      <c r="S1062" s="681">
        <v>0.46153846153846156</v>
      </c>
      <c r="T1062" s="748">
        <v>4.5</v>
      </c>
      <c r="U1062" s="704">
        <v>0.47368421052631576</v>
      </c>
    </row>
    <row r="1063" spans="1:21" ht="14.4" customHeight="1" x14ac:dyDescent="0.3">
      <c r="A1063" s="664">
        <v>5</v>
      </c>
      <c r="B1063" s="665" t="s">
        <v>2566</v>
      </c>
      <c r="C1063" s="665" t="s">
        <v>2929</v>
      </c>
      <c r="D1063" s="746" t="s">
        <v>4080</v>
      </c>
      <c r="E1063" s="747" t="s">
        <v>2950</v>
      </c>
      <c r="F1063" s="665" t="s">
        <v>2921</v>
      </c>
      <c r="G1063" s="665" t="s">
        <v>3402</v>
      </c>
      <c r="H1063" s="665" t="s">
        <v>529</v>
      </c>
      <c r="I1063" s="665" t="s">
        <v>3973</v>
      </c>
      <c r="J1063" s="665" t="s">
        <v>3974</v>
      </c>
      <c r="K1063" s="665" t="s">
        <v>3975</v>
      </c>
      <c r="L1063" s="666">
        <v>0</v>
      </c>
      <c r="M1063" s="666">
        <v>0</v>
      </c>
      <c r="N1063" s="665">
        <v>1</v>
      </c>
      <c r="O1063" s="748">
        <v>0.5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5</v>
      </c>
      <c r="B1064" s="665" t="s">
        <v>2566</v>
      </c>
      <c r="C1064" s="665" t="s">
        <v>2929</v>
      </c>
      <c r="D1064" s="746" t="s">
        <v>4080</v>
      </c>
      <c r="E1064" s="747" t="s">
        <v>2950</v>
      </c>
      <c r="F1064" s="665" t="s">
        <v>2921</v>
      </c>
      <c r="G1064" s="665" t="s">
        <v>2984</v>
      </c>
      <c r="H1064" s="665" t="s">
        <v>529</v>
      </c>
      <c r="I1064" s="665" t="s">
        <v>3034</v>
      </c>
      <c r="J1064" s="665" t="s">
        <v>2990</v>
      </c>
      <c r="K1064" s="665" t="s">
        <v>2794</v>
      </c>
      <c r="L1064" s="666">
        <v>0</v>
      </c>
      <c r="M1064" s="666">
        <v>0</v>
      </c>
      <c r="N1064" s="665">
        <v>1</v>
      </c>
      <c r="O1064" s="748">
        <v>1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5</v>
      </c>
      <c r="B1065" s="665" t="s">
        <v>2566</v>
      </c>
      <c r="C1065" s="665" t="s">
        <v>2929</v>
      </c>
      <c r="D1065" s="746" t="s">
        <v>4080</v>
      </c>
      <c r="E1065" s="747" t="s">
        <v>2950</v>
      </c>
      <c r="F1065" s="665" t="s">
        <v>2921</v>
      </c>
      <c r="G1065" s="665" t="s">
        <v>2984</v>
      </c>
      <c r="H1065" s="665" t="s">
        <v>529</v>
      </c>
      <c r="I1065" s="665" t="s">
        <v>2985</v>
      </c>
      <c r="J1065" s="665" t="s">
        <v>976</v>
      </c>
      <c r="K1065" s="665" t="s">
        <v>2986</v>
      </c>
      <c r="L1065" s="666">
        <v>29.31</v>
      </c>
      <c r="M1065" s="666">
        <v>58.62</v>
      </c>
      <c r="N1065" s="665">
        <v>2</v>
      </c>
      <c r="O1065" s="748">
        <v>2</v>
      </c>
      <c r="P1065" s="666">
        <v>58.62</v>
      </c>
      <c r="Q1065" s="681">
        <v>1</v>
      </c>
      <c r="R1065" s="665">
        <v>2</v>
      </c>
      <c r="S1065" s="681">
        <v>1</v>
      </c>
      <c r="T1065" s="748">
        <v>2</v>
      </c>
      <c r="U1065" s="704">
        <v>1</v>
      </c>
    </row>
    <row r="1066" spans="1:21" ht="14.4" customHeight="1" x14ac:dyDescent="0.3">
      <c r="A1066" s="664">
        <v>5</v>
      </c>
      <c r="B1066" s="665" t="s">
        <v>2566</v>
      </c>
      <c r="C1066" s="665" t="s">
        <v>2929</v>
      </c>
      <c r="D1066" s="746" t="s">
        <v>4080</v>
      </c>
      <c r="E1066" s="747" t="s">
        <v>2950</v>
      </c>
      <c r="F1066" s="665" t="s">
        <v>2921</v>
      </c>
      <c r="G1066" s="665" t="s">
        <v>2984</v>
      </c>
      <c r="H1066" s="665" t="s">
        <v>529</v>
      </c>
      <c r="I1066" s="665" t="s">
        <v>2989</v>
      </c>
      <c r="J1066" s="665" t="s">
        <v>2990</v>
      </c>
      <c r="K1066" s="665" t="s">
        <v>2991</v>
      </c>
      <c r="L1066" s="666">
        <v>0</v>
      </c>
      <c r="M1066" s="666">
        <v>0</v>
      </c>
      <c r="N1066" s="665">
        <v>2</v>
      </c>
      <c r="O1066" s="748">
        <v>1</v>
      </c>
      <c r="P1066" s="666"/>
      <c r="Q1066" s="681"/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5</v>
      </c>
      <c r="B1067" s="665" t="s">
        <v>2566</v>
      </c>
      <c r="C1067" s="665" t="s">
        <v>2929</v>
      </c>
      <c r="D1067" s="746" t="s">
        <v>4080</v>
      </c>
      <c r="E1067" s="747" t="s">
        <v>2950</v>
      </c>
      <c r="F1067" s="665" t="s">
        <v>2921</v>
      </c>
      <c r="G1067" s="665" t="s">
        <v>2984</v>
      </c>
      <c r="H1067" s="665" t="s">
        <v>529</v>
      </c>
      <c r="I1067" s="665" t="s">
        <v>2997</v>
      </c>
      <c r="J1067" s="665" t="s">
        <v>2993</v>
      </c>
      <c r="K1067" s="665" t="s">
        <v>2998</v>
      </c>
      <c r="L1067" s="666">
        <v>0</v>
      </c>
      <c r="M1067" s="666">
        <v>0</v>
      </c>
      <c r="N1067" s="665">
        <v>1</v>
      </c>
      <c r="O1067" s="748">
        <v>1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5</v>
      </c>
      <c r="B1068" s="665" t="s">
        <v>2566</v>
      </c>
      <c r="C1068" s="665" t="s">
        <v>2929</v>
      </c>
      <c r="D1068" s="746" t="s">
        <v>4080</v>
      </c>
      <c r="E1068" s="747" t="s">
        <v>2950</v>
      </c>
      <c r="F1068" s="665" t="s">
        <v>2921</v>
      </c>
      <c r="G1068" s="665" t="s">
        <v>2984</v>
      </c>
      <c r="H1068" s="665" t="s">
        <v>529</v>
      </c>
      <c r="I1068" s="665" t="s">
        <v>3001</v>
      </c>
      <c r="J1068" s="665" t="s">
        <v>2993</v>
      </c>
      <c r="K1068" s="665" t="s">
        <v>3002</v>
      </c>
      <c r="L1068" s="666">
        <v>0</v>
      </c>
      <c r="M1068" s="666">
        <v>0</v>
      </c>
      <c r="N1068" s="665">
        <v>1</v>
      </c>
      <c r="O1068" s="748">
        <v>0.5</v>
      </c>
      <c r="P1068" s="666">
        <v>0</v>
      </c>
      <c r="Q1068" s="681"/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5</v>
      </c>
      <c r="B1069" s="665" t="s">
        <v>2566</v>
      </c>
      <c r="C1069" s="665" t="s">
        <v>2929</v>
      </c>
      <c r="D1069" s="746" t="s">
        <v>4080</v>
      </c>
      <c r="E1069" s="747" t="s">
        <v>2950</v>
      </c>
      <c r="F1069" s="665" t="s">
        <v>2921</v>
      </c>
      <c r="G1069" s="665" t="s">
        <v>2984</v>
      </c>
      <c r="H1069" s="665" t="s">
        <v>529</v>
      </c>
      <c r="I1069" s="665" t="s">
        <v>3246</v>
      </c>
      <c r="J1069" s="665" t="s">
        <v>2993</v>
      </c>
      <c r="K1069" s="665" t="s">
        <v>3247</v>
      </c>
      <c r="L1069" s="666">
        <v>31.65</v>
      </c>
      <c r="M1069" s="666">
        <v>31.65</v>
      </c>
      <c r="N1069" s="665">
        <v>1</v>
      </c>
      <c r="O1069" s="748">
        <v>1</v>
      </c>
      <c r="P1069" s="666">
        <v>31.65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5</v>
      </c>
      <c r="B1070" s="665" t="s">
        <v>2566</v>
      </c>
      <c r="C1070" s="665" t="s">
        <v>2929</v>
      </c>
      <c r="D1070" s="746" t="s">
        <v>4080</v>
      </c>
      <c r="E1070" s="747" t="s">
        <v>2950</v>
      </c>
      <c r="F1070" s="665" t="s">
        <v>2921</v>
      </c>
      <c r="G1070" s="665" t="s">
        <v>2984</v>
      </c>
      <c r="H1070" s="665" t="s">
        <v>529</v>
      </c>
      <c r="I1070" s="665" t="s">
        <v>3976</v>
      </c>
      <c r="J1070" s="665" t="s">
        <v>2993</v>
      </c>
      <c r="K1070" s="665" t="s">
        <v>3663</v>
      </c>
      <c r="L1070" s="666">
        <v>0</v>
      </c>
      <c r="M1070" s="666">
        <v>0</v>
      </c>
      <c r="N1070" s="665">
        <v>1</v>
      </c>
      <c r="O1070" s="748">
        <v>1</v>
      </c>
      <c r="P1070" s="666">
        <v>0</v>
      </c>
      <c r="Q1070" s="681"/>
      <c r="R1070" s="665">
        <v>1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5</v>
      </c>
      <c r="B1071" s="665" t="s">
        <v>2566</v>
      </c>
      <c r="C1071" s="665" t="s">
        <v>2929</v>
      </c>
      <c r="D1071" s="746" t="s">
        <v>4080</v>
      </c>
      <c r="E1071" s="747" t="s">
        <v>2950</v>
      </c>
      <c r="F1071" s="665" t="s">
        <v>2921</v>
      </c>
      <c r="G1071" s="665" t="s">
        <v>3977</v>
      </c>
      <c r="H1071" s="665" t="s">
        <v>529</v>
      </c>
      <c r="I1071" s="665" t="s">
        <v>3978</v>
      </c>
      <c r="J1071" s="665" t="s">
        <v>3979</v>
      </c>
      <c r="K1071" s="665" t="s">
        <v>3980</v>
      </c>
      <c r="L1071" s="666">
        <v>115.13</v>
      </c>
      <c r="M1071" s="666">
        <v>115.13</v>
      </c>
      <c r="N1071" s="665">
        <v>1</v>
      </c>
      <c r="O1071" s="748">
        <v>0.5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5</v>
      </c>
      <c r="B1072" s="665" t="s">
        <v>2566</v>
      </c>
      <c r="C1072" s="665" t="s">
        <v>2929</v>
      </c>
      <c r="D1072" s="746" t="s">
        <v>4080</v>
      </c>
      <c r="E1072" s="747" t="s">
        <v>2950</v>
      </c>
      <c r="F1072" s="665" t="s">
        <v>2921</v>
      </c>
      <c r="G1072" s="665" t="s">
        <v>3038</v>
      </c>
      <c r="H1072" s="665" t="s">
        <v>1433</v>
      </c>
      <c r="I1072" s="665" t="s">
        <v>1537</v>
      </c>
      <c r="J1072" s="665" t="s">
        <v>2750</v>
      </c>
      <c r="K1072" s="665" t="s">
        <v>2751</v>
      </c>
      <c r="L1072" s="666">
        <v>46.07</v>
      </c>
      <c r="M1072" s="666">
        <v>46.07</v>
      </c>
      <c r="N1072" s="665">
        <v>1</v>
      </c>
      <c r="O1072" s="748">
        <v>0.5</v>
      </c>
      <c r="P1072" s="666">
        <v>46.07</v>
      </c>
      <c r="Q1072" s="681">
        <v>1</v>
      </c>
      <c r="R1072" s="665">
        <v>1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5</v>
      </c>
      <c r="B1073" s="665" t="s">
        <v>2566</v>
      </c>
      <c r="C1073" s="665" t="s">
        <v>2929</v>
      </c>
      <c r="D1073" s="746" t="s">
        <v>4080</v>
      </c>
      <c r="E1073" s="747" t="s">
        <v>2950</v>
      </c>
      <c r="F1073" s="665" t="s">
        <v>2921</v>
      </c>
      <c r="G1073" s="665" t="s">
        <v>3011</v>
      </c>
      <c r="H1073" s="665" t="s">
        <v>529</v>
      </c>
      <c r="I1073" s="665" t="s">
        <v>822</v>
      </c>
      <c r="J1073" s="665" t="s">
        <v>823</v>
      </c>
      <c r="K1073" s="665" t="s">
        <v>3013</v>
      </c>
      <c r="L1073" s="666">
        <v>155.24</v>
      </c>
      <c r="M1073" s="666">
        <v>931.44</v>
      </c>
      <c r="N1073" s="665">
        <v>6</v>
      </c>
      <c r="O1073" s="748">
        <v>2.5</v>
      </c>
      <c r="P1073" s="666">
        <v>931.44</v>
      </c>
      <c r="Q1073" s="681">
        <v>1</v>
      </c>
      <c r="R1073" s="665">
        <v>6</v>
      </c>
      <c r="S1073" s="681">
        <v>1</v>
      </c>
      <c r="T1073" s="748">
        <v>2.5</v>
      </c>
      <c r="U1073" s="704">
        <v>1</v>
      </c>
    </row>
    <row r="1074" spans="1:21" ht="14.4" customHeight="1" x14ac:dyDescent="0.3">
      <c r="A1074" s="664">
        <v>5</v>
      </c>
      <c r="B1074" s="665" t="s">
        <v>2566</v>
      </c>
      <c r="C1074" s="665" t="s">
        <v>2929</v>
      </c>
      <c r="D1074" s="746" t="s">
        <v>4080</v>
      </c>
      <c r="E1074" s="747" t="s">
        <v>2950</v>
      </c>
      <c r="F1074" s="665" t="s">
        <v>2921</v>
      </c>
      <c r="G1074" s="665" t="s">
        <v>3015</v>
      </c>
      <c r="H1074" s="665" t="s">
        <v>529</v>
      </c>
      <c r="I1074" s="665" t="s">
        <v>3306</v>
      </c>
      <c r="J1074" s="665" t="s">
        <v>719</v>
      </c>
      <c r="K1074" s="665" t="s">
        <v>3199</v>
      </c>
      <c r="L1074" s="666">
        <v>185.26</v>
      </c>
      <c r="M1074" s="666">
        <v>185.26</v>
      </c>
      <c r="N1074" s="665">
        <v>1</v>
      </c>
      <c r="O1074" s="748">
        <v>0.5</v>
      </c>
      <c r="P1074" s="666">
        <v>185.26</v>
      </c>
      <c r="Q1074" s="681">
        <v>1</v>
      </c>
      <c r="R1074" s="665">
        <v>1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5</v>
      </c>
      <c r="B1075" s="665" t="s">
        <v>2566</v>
      </c>
      <c r="C1075" s="665" t="s">
        <v>2929</v>
      </c>
      <c r="D1075" s="746" t="s">
        <v>4080</v>
      </c>
      <c r="E1075" s="747" t="s">
        <v>2950</v>
      </c>
      <c r="F1075" s="665" t="s">
        <v>2921</v>
      </c>
      <c r="G1075" s="665" t="s">
        <v>3107</v>
      </c>
      <c r="H1075" s="665" t="s">
        <v>529</v>
      </c>
      <c r="I1075" s="665" t="s">
        <v>3108</v>
      </c>
      <c r="J1075" s="665" t="s">
        <v>3109</v>
      </c>
      <c r="K1075" s="665" t="s">
        <v>3110</v>
      </c>
      <c r="L1075" s="666">
        <v>1982.3</v>
      </c>
      <c r="M1075" s="666">
        <v>3964.6</v>
      </c>
      <c r="N1075" s="665">
        <v>2</v>
      </c>
      <c r="O1075" s="748">
        <v>1</v>
      </c>
      <c r="P1075" s="666">
        <v>3964.6</v>
      </c>
      <c r="Q1075" s="681">
        <v>1</v>
      </c>
      <c r="R1075" s="665">
        <v>2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5</v>
      </c>
      <c r="B1076" s="665" t="s">
        <v>2566</v>
      </c>
      <c r="C1076" s="665" t="s">
        <v>2929</v>
      </c>
      <c r="D1076" s="746" t="s">
        <v>4080</v>
      </c>
      <c r="E1076" s="747" t="s">
        <v>2950</v>
      </c>
      <c r="F1076" s="665" t="s">
        <v>2921</v>
      </c>
      <c r="G1076" s="665" t="s">
        <v>3023</v>
      </c>
      <c r="H1076" s="665" t="s">
        <v>529</v>
      </c>
      <c r="I1076" s="665" t="s">
        <v>894</v>
      </c>
      <c r="J1076" s="665" t="s">
        <v>895</v>
      </c>
      <c r="K1076" s="665" t="s">
        <v>3024</v>
      </c>
      <c r="L1076" s="666">
        <v>657.67</v>
      </c>
      <c r="M1076" s="666">
        <v>5919.03</v>
      </c>
      <c r="N1076" s="665">
        <v>9</v>
      </c>
      <c r="O1076" s="748">
        <v>4</v>
      </c>
      <c r="P1076" s="666">
        <v>4603.6899999999996</v>
      </c>
      <c r="Q1076" s="681">
        <v>0.77777777777777779</v>
      </c>
      <c r="R1076" s="665">
        <v>7</v>
      </c>
      <c r="S1076" s="681">
        <v>0.77777777777777779</v>
      </c>
      <c r="T1076" s="748">
        <v>3</v>
      </c>
      <c r="U1076" s="704">
        <v>0.75</v>
      </c>
    </row>
    <row r="1077" spans="1:21" ht="14.4" customHeight="1" x14ac:dyDescent="0.3">
      <c r="A1077" s="664">
        <v>5</v>
      </c>
      <c r="B1077" s="665" t="s">
        <v>2566</v>
      </c>
      <c r="C1077" s="665" t="s">
        <v>2929</v>
      </c>
      <c r="D1077" s="746" t="s">
        <v>4080</v>
      </c>
      <c r="E1077" s="747" t="s">
        <v>2950</v>
      </c>
      <c r="F1077" s="665" t="s">
        <v>2921</v>
      </c>
      <c r="G1077" s="665" t="s">
        <v>3023</v>
      </c>
      <c r="H1077" s="665" t="s">
        <v>529</v>
      </c>
      <c r="I1077" s="665" t="s">
        <v>3114</v>
      </c>
      <c r="J1077" s="665" t="s">
        <v>895</v>
      </c>
      <c r="K1077" s="665" t="s">
        <v>3115</v>
      </c>
      <c r="L1077" s="666">
        <v>1578.41</v>
      </c>
      <c r="M1077" s="666">
        <v>1578.41</v>
      </c>
      <c r="N1077" s="665">
        <v>1</v>
      </c>
      <c r="O1077" s="748">
        <v>1</v>
      </c>
      <c r="P1077" s="666">
        <v>1578.41</v>
      </c>
      <c r="Q1077" s="681">
        <v>1</v>
      </c>
      <c r="R1077" s="665">
        <v>1</v>
      </c>
      <c r="S1077" s="681">
        <v>1</v>
      </c>
      <c r="T1077" s="748">
        <v>1</v>
      </c>
      <c r="U1077" s="704">
        <v>1</v>
      </c>
    </row>
    <row r="1078" spans="1:21" ht="14.4" customHeight="1" x14ac:dyDescent="0.3">
      <c r="A1078" s="664">
        <v>5</v>
      </c>
      <c r="B1078" s="665" t="s">
        <v>2566</v>
      </c>
      <c r="C1078" s="665" t="s">
        <v>2929</v>
      </c>
      <c r="D1078" s="746" t="s">
        <v>4080</v>
      </c>
      <c r="E1078" s="747" t="s">
        <v>2950</v>
      </c>
      <c r="F1078" s="665" t="s">
        <v>2921</v>
      </c>
      <c r="G1078" s="665" t="s">
        <v>3023</v>
      </c>
      <c r="H1078" s="665" t="s">
        <v>529</v>
      </c>
      <c r="I1078" s="665" t="s">
        <v>3180</v>
      </c>
      <c r="J1078" s="665" t="s">
        <v>895</v>
      </c>
      <c r="K1078" s="665" t="s">
        <v>3181</v>
      </c>
      <c r="L1078" s="666">
        <v>789.2</v>
      </c>
      <c r="M1078" s="666">
        <v>789.2</v>
      </c>
      <c r="N1078" s="665">
        <v>1</v>
      </c>
      <c r="O1078" s="748">
        <v>0.5</v>
      </c>
      <c r="P1078" s="666">
        <v>789.2</v>
      </c>
      <c r="Q1078" s="681">
        <v>1</v>
      </c>
      <c r="R1078" s="665">
        <v>1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5</v>
      </c>
      <c r="B1079" s="665" t="s">
        <v>2566</v>
      </c>
      <c r="C1079" s="665" t="s">
        <v>2929</v>
      </c>
      <c r="D1079" s="746" t="s">
        <v>4080</v>
      </c>
      <c r="E1079" s="747" t="s">
        <v>2950</v>
      </c>
      <c r="F1079" s="665" t="s">
        <v>2923</v>
      </c>
      <c r="G1079" s="665" t="s">
        <v>3272</v>
      </c>
      <c r="H1079" s="665" t="s">
        <v>529</v>
      </c>
      <c r="I1079" s="665" t="s">
        <v>3273</v>
      </c>
      <c r="J1079" s="665" t="s">
        <v>3274</v>
      </c>
      <c r="K1079" s="665" t="s">
        <v>3275</v>
      </c>
      <c r="L1079" s="666">
        <v>30</v>
      </c>
      <c r="M1079" s="666">
        <v>120</v>
      </c>
      <c r="N1079" s="665">
        <v>4</v>
      </c>
      <c r="O1079" s="748">
        <v>1</v>
      </c>
      <c r="P1079" s="666">
        <v>120</v>
      </c>
      <c r="Q1079" s="681">
        <v>1</v>
      </c>
      <c r="R1079" s="665">
        <v>4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5</v>
      </c>
      <c r="B1080" s="665" t="s">
        <v>2566</v>
      </c>
      <c r="C1080" s="665" t="s">
        <v>2929</v>
      </c>
      <c r="D1080" s="746" t="s">
        <v>4080</v>
      </c>
      <c r="E1080" s="747" t="s">
        <v>2950</v>
      </c>
      <c r="F1080" s="665" t="s">
        <v>2923</v>
      </c>
      <c r="G1080" s="665" t="s">
        <v>3124</v>
      </c>
      <c r="H1080" s="665" t="s">
        <v>529</v>
      </c>
      <c r="I1080" s="665" t="s">
        <v>3728</v>
      </c>
      <c r="J1080" s="665" t="s">
        <v>3620</v>
      </c>
      <c r="K1080" s="665" t="s">
        <v>3729</v>
      </c>
      <c r="L1080" s="666">
        <v>410</v>
      </c>
      <c r="M1080" s="666">
        <v>410</v>
      </c>
      <c r="N1080" s="665">
        <v>1</v>
      </c>
      <c r="O1080" s="748">
        <v>1</v>
      </c>
      <c r="P1080" s="666">
        <v>410</v>
      </c>
      <c r="Q1080" s="681">
        <v>1</v>
      </c>
      <c r="R1080" s="665">
        <v>1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5</v>
      </c>
      <c r="B1081" s="665" t="s">
        <v>2566</v>
      </c>
      <c r="C1081" s="665" t="s">
        <v>2929</v>
      </c>
      <c r="D1081" s="746" t="s">
        <v>4080</v>
      </c>
      <c r="E1081" s="747" t="s">
        <v>2950</v>
      </c>
      <c r="F1081" s="665" t="s">
        <v>2923</v>
      </c>
      <c r="G1081" s="665" t="s">
        <v>3124</v>
      </c>
      <c r="H1081" s="665" t="s">
        <v>529</v>
      </c>
      <c r="I1081" s="665" t="s">
        <v>3624</v>
      </c>
      <c r="J1081" s="665" t="s">
        <v>3620</v>
      </c>
      <c r="K1081" s="665" t="s">
        <v>3790</v>
      </c>
      <c r="L1081" s="666">
        <v>410</v>
      </c>
      <c r="M1081" s="666">
        <v>1230</v>
      </c>
      <c r="N1081" s="665">
        <v>3</v>
      </c>
      <c r="O1081" s="748">
        <v>2</v>
      </c>
      <c r="P1081" s="666">
        <v>820</v>
      </c>
      <c r="Q1081" s="681">
        <v>0.66666666666666663</v>
      </c>
      <c r="R1081" s="665">
        <v>2</v>
      </c>
      <c r="S1081" s="681">
        <v>0.66666666666666663</v>
      </c>
      <c r="T1081" s="748">
        <v>1</v>
      </c>
      <c r="U1081" s="704">
        <v>0.5</v>
      </c>
    </row>
    <row r="1082" spans="1:21" ht="14.4" customHeight="1" x14ac:dyDescent="0.3">
      <c r="A1082" s="664">
        <v>5</v>
      </c>
      <c r="B1082" s="665" t="s">
        <v>2566</v>
      </c>
      <c r="C1082" s="665" t="s">
        <v>2929</v>
      </c>
      <c r="D1082" s="746" t="s">
        <v>4080</v>
      </c>
      <c r="E1082" s="747" t="s">
        <v>2950</v>
      </c>
      <c r="F1082" s="665" t="s">
        <v>2923</v>
      </c>
      <c r="G1082" s="665" t="s">
        <v>3124</v>
      </c>
      <c r="H1082" s="665" t="s">
        <v>529</v>
      </c>
      <c r="I1082" s="665" t="s">
        <v>3416</v>
      </c>
      <c r="J1082" s="665" t="s">
        <v>3126</v>
      </c>
      <c r="K1082" s="665" t="s">
        <v>3730</v>
      </c>
      <c r="L1082" s="666">
        <v>600</v>
      </c>
      <c r="M1082" s="666">
        <v>1200</v>
      </c>
      <c r="N1082" s="665">
        <v>2</v>
      </c>
      <c r="O1082" s="748">
        <v>2</v>
      </c>
      <c r="P1082" s="666">
        <v>1200</v>
      </c>
      <c r="Q1082" s="681">
        <v>1</v>
      </c>
      <c r="R1082" s="665">
        <v>2</v>
      </c>
      <c r="S1082" s="681">
        <v>1</v>
      </c>
      <c r="T1082" s="748">
        <v>2</v>
      </c>
      <c r="U1082" s="704">
        <v>1</v>
      </c>
    </row>
    <row r="1083" spans="1:21" ht="14.4" customHeight="1" x14ac:dyDescent="0.3">
      <c r="A1083" s="664">
        <v>5</v>
      </c>
      <c r="B1083" s="665" t="s">
        <v>2566</v>
      </c>
      <c r="C1083" s="665" t="s">
        <v>2929</v>
      </c>
      <c r="D1083" s="746" t="s">
        <v>4080</v>
      </c>
      <c r="E1083" s="747" t="s">
        <v>2950</v>
      </c>
      <c r="F1083" s="665" t="s">
        <v>2923</v>
      </c>
      <c r="G1083" s="665" t="s">
        <v>3124</v>
      </c>
      <c r="H1083" s="665" t="s">
        <v>529</v>
      </c>
      <c r="I1083" s="665" t="s">
        <v>3416</v>
      </c>
      <c r="J1083" s="665" t="s">
        <v>3126</v>
      </c>
      <c r="K1083" s="665" t="s">
        <v>3417</v>
      </c>
      <c r="L1083" s="666">
        <v>600</v>
      </c>
      <c r="M1083" s="666">
        <v>600</v>
      </c>
      <c r="N1083" s="665">
        <v>1</v>
      </c>
      <c r="O1083" s="748">
        <v>1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5</v>
      </c>
      <c r="B1084" s="665" t="s">
        <v>2566</v>
      </c>
      <c r="C1084" s="665" t="s">
        <v>2929</v>
      </c>
      <c r="D1084" s="746" t="s">
        <v>4080</v>
      </c>
      <c r="E1084" s="747" t="s">
        <v>2950</v>
      </c>
      <c r="F1084" s="665" t="s">
        <v>2923</v>
      </c>
      <c r="G1084" s="665" t="s">
        <v>3124</v>
      </c>
      <c r="H1084" s="665" t="s">
        <v>529</v>
      </c>
      <c r="I1084" s="665" t="s">
        <v>3125</v>
      </c>
      <c r="J1084" s="665" t="s">
        <v>3126</v>
      </c>
      <c r="K1084" s="665" t="s">
        <v>3293</v>
      </c>
      <c r="L1084" s="666">
        <v>600</v>
      </c>
      <c r="M1084" s="666">
        <v>1800</v>
      </c>
      <c r="N1084" s="665">
        <v>3</v>
      </c>
      <c r="O1084" s="748">
        <v>3</v>
      </c>
      <c r="P1084" s="666">
        <v>1200</v>
      </c>
      <c r="Q1084" s="681">
        <v>0.66666666666666663</v>
      </c>
      <c r="R1084" s="665">
        <v>2</v>
      </c>
      <c r="S1084" s="681">
        <v>0.66666666666666663</v>
      </c>
      <c r="T1084" s="748">
        <v>2</v>
      </c>
      <c r="U1084" s="704">
        <v>0.66666666666666663</v>
      </c>
    </row>
    <row r="1085" spans="1:21" ht="14.4" customHeight="1" x14ac:dyDescent="0.3">
      <c r="A1085" s="664">
        <v>5</v>
      </c>
      <c r="B1085" s="665" t="s">
        <v>2566</v>
      </c>
      <c r="C1085" s="665" t="s">
        <v>2929</v>
      </c>
      <c r="D1085" s="746" t="s">
        <v>4080</v>
      </c>
      <c r="E1085" s="747" t="s">
        <v>2950</v>
      </c>
      <c r="F1085" s="665" t="s">
        <v>2923</v>
      </c>
      <c r="G1085" s="665" t="s">
        <v>3124</v>
      </c>
      <c r="H1085" s="665" t="s">
        <v>529</v>
      </c>
      <c r="I1085" s="665" t="s">
        <v>3125</v>
      </c>
      <c r="J1085" s="665" t="s">
        <v>3126</v>
      </c>
      <c r="K1085" s="665" t="s">
        <v>3127</v>
      </c>
      <c r="L1085" s="666">
        <v>600</v>
      </c>
      <c r="M1085" s="666">
        <v>1800</v>
      </c>
      <c r="N1085" s="665">
        <v>3</v>
      </c>
      <c r="O1085" s="748">
        <v>3</v>
      </c>
      <c r="P1085" s="666">
        <v>600</v>
      </c>
      <c r="Q1085" s="681">
        <v>0.33333333333333331</v>
      </c>
      <c r="R1085" s="665">
        <v>1</v>
      </c>
      <c r="S1085" s="681">
        <v>0.33333333333333331</v>
      </c>
      <c r="T1085" s="748">
        <v>1</v>
      </c>
      <c r="U1085" s="704">
        <v>0.33333333333333331</v>
      </c>
    </row>
    <row r="1086" spans="1:21" ht="14.4" customHeight="1" x14ac:dyDescent="0.3">
      <c r="A1086" s="664">
        <v>5</v>
      </c>
      <c r="B1086" s="665" t="s">
        <v>2566</v>
      </c>
      <c r="C1086" s="665" t="s">
        <v>2929</v>
      </c>
      <c r="D1086" s="746" t="s">
        <v>4080</v>
      </c>
      <c r="E1086" s="747" t="s">
        <v>2950</v>
      </c>
      <c r="F1086" s="665" t="s">
        <v>2923</v>
      </c>
      <c r="G1086" s="665" t="s">
        <v>3128</v>
      </c>
      <c r="H1086" s="665" t="s">
        <v>529</v>
      </c>
      <c r="I1086" s="665" t="s">
        <v>3129</v>
      </c>
      <c r="J1086" s="665" t="s">
        <v>3130</v>
      </c>
      <c r="K1086" s="665" t="s">
        <v>3131</v>
      </c>
      <c r="L1086" s="666">
        <v>378.48</v>
      </c>
      <c r="M1086" s="666">
        <v>1135.44</v>
      </c>
      <c r="N1086" s="665">
        <v>3</v>
      </c>
      <c r="O1086" s="748">
        <v>3</v>
      </c>
      <c r="P1086" s="666">
        <v>756.96</v>
      </c>
      <c r="Q1086" s="681">
        <v>0.66666666666666663</v>
      </c>
      <c r="R1086" s="665">
        <v>2</v>
      </c>
      <c r="S1086" s="681">
        <v>0.66666666666666663</v>
      </c>
      <c r="T1086" s="748">
        <v>2</v>
      </c>
      <c r="U1086" s="704">
        <v>0.66666666666666663</v>
      </c>
    </row>
    <row r="1087" spans="1:21" ht="14.4" customHeight="1" x14ac:dyDescent="0.3">
      <c r="A1087" s="664">
        <v>5</v>
      </c>
      <c r="B1087" s="665" t="s">
        <v>2566</v>
      </c>
      <c r="C1087" s="665" t="s">
        <v>2929</v>
      </c>
      <c r="D1087" s="746" t="s">
        <v>4080</v>
      </c>
      <c r="E1087" s="747" t="s">
        <v>2950</v>
      </c>
      <c r="F1087" s="665" t="s">
        <v>2923</v>
      </c>
      <c r="G1087" s="665" t="s">
        <v>3128</v>
      </c>
      <c r="H1087" s="665" t="s">
        <v>529</v>
      </c>
      <c r="I1087" s="665" t="s">
        <v>3132</v>
      </c>
      <c r="J1087" s="665" t="s">
        <v>3133</v>
      </c>
      <c r="K1087" s="665" t="s">
        <v>3134</v>
      </c>
      <c r="L1087" s="666">
        <v>378.48</v>
      </c>
      <c r="M1087" s="666">
        <v>2649.36</v>
      </c>
      <c r="N1087" s="665">
        <v>7</v>
      </c>
      <c r="O1087" s="748">
        <v>7</v>
      </c>
      <c r="P1087" s="666">
        <v>1135.44</v>
      </c>
      <c r="Q1087" s="681">
        <v>0.42857142857142855</v>
      </c>
      <c r="R1087" s="665">
        <v>3</v>
      </c>
      <c r="S1087" s="681">
        <v>0.42857142857142855</v>
      </c>
      <c r="T1087" s="748">
        <v>3</v>
      </c>
      <c r="U1087" s="704">
        <v>0.42857142857142855</v>
      </c>
    </row>
    <row r="1088" spans="1:21" ht="14.4" customHeight="1" x14ac:dyDescent="0.3">
      <c r="A1088" s="664">
        <v>5</v>
      </c>
      <c r="B1088" s="665" t="s">
        <v>2566</v>
      </c>
      <c r="C1088" s="665" t="s">
        <v>2929</v>
      </c>
      <c r="D1088" s="746" t="s">
        <v>4080</v>
      </c>
      <c r="E1088" s="747" t="s">
        <v>2950</v>
      </c>
      <c r="F1088" s="665" t="s">
        <v>2923</v>
      </c>
      <c r="G1088" s="665" t="s">
        <v>3128</v>
      </c>
      <c r="H1088" s="665" t="s">
        <v>529</v>
      </c>
      <c r="I1088" s="665" t="s">
        <v>3914</v>
      </c>
      <c r="J1088" s="665" t="s">
        <v>3915</v>
      </c>
      <c r="K1088" s="665" t="s">
        <v>3916</v>
      </c>
      <c r="L1088" s="666">
        <v>378.48</v>
      </c>
      <c r="M1088" s="666">
        <v>378.48</v>
      </c>
      <c r="N1088" s="665">
        <v>1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5</v>
      </c>
      <c r="B1089" s="665" t="s">
        <v>2566</v>
      </c>
      <c r="C1089" s="665" t="s">
        <v>2929</v>
      </c>
      <c r="D1089" s="746" t="s">
        <v>4080</v>
      </c>
      <c r="E1089" s="747" t="s">
        <v>2951</v>
      </c>
      <c r="F1089" s="665" t="s">
        <v>2921</v>
      </c>
      <c r="G1089" s="665" t="s">
        <v>2958</v>
      </c>
      <c r="H1089" s="665" t="s">
        <v>1433</v>
      </c>
      <c r="I1089" s="665" t="s">
        <v>1716</v>
      </c>
      <c r="J1089" s="665" t="s">
        <v>2425</v>
      </c>
      <c r="K1089" s="665" t="s">
        <v>2756</v>
      </c>
      <c r="L1089" s="666">
        <v>154.36000000000001</v>
      </c>
      <c r="M1089" s="666">
        <v>463.08000000000004</v>
      </c>
      <c r="N1089" s="665">
        <v>3</v>
      </c>
      <c r="O1089" s="748">
        <v>2</v>
      </c>
      <c r="P1089" s="666">
        <v>154.36000000000001</v>
      </c>
      <c r="Q1089" s="681">
        <v>0.33333333333333331</v>
      </c>
      <c r="R1089" s="665">
        <v>1</v>
      </c>
      <c r="S1089" s="681">
        <v>0.33333333333333331</v>
      </c>
      <c r="T1089" s="748">
        <v>1</v>
      </c>
      <c r="U1089" s="704">
        <v>0.5</v>
      </c>
    </row>
    <row r="1090" spans="1:21" ht="14.4" customHeight="1" x14ac:dyDescent="0.3">
      <c r="A1090" s="664">
        <v>5</v>
      </c>
      <c r="B1090" s="665" t="s">
        <v>2566</v>
      </c>
      <c r="C1090" s="665" t="s">
        <v>2929</v>
      </c>
      <c r="D1090" s="746" t="s">
        <v>4080</v>
      </c>
      <c r="E1090" s="747" t="s">
        <v>2951</v>
      </c>
      <c r="F1090" s="665" t="s">
        <v>2921</v>
      </c>
      <c r="G1090" s="665" t="s">
        <v>2965</v>
      </c>
      <c r="H1090" s="665" t="s">
        <v>529</v>
      </c>
      <c r="I1090" s="665" t="s">
        <v>3981</v>
      </c>
      <c r="J1090" s="665" t="s">
        <v>2967</v>
      </c>
      <c r="K1090" s="665" t="s">
        <v>2968</v>
      </c>
      <c r="L1090" s="666">
        <v>0</v>
      </c>
      <c r="M1090" s="666">
        <v>0</v>
      </c>
      <c r="N1090" s="665">
        <v>2</v>
      </c>
      <c r="O1090" s="748">
        <v>0.5</v>
      </c>
      <c r="P1090" s="666"/>
      <c r="Q1090" s="681"/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5</v>
      </c>
      <c r="B1091" s="665" t="s">
        <v>2566</v>
      </c>
      <c r="C1091" s="665" t="s">
        <v>2929</v>
      </c>
      <c r="D1091" s="746" t="s">
        <v>4080</v>
      </c>
      <c r="E1091" s="747" t="s">
        <v>2951</v>
      </c>
      <c r="F1091" s="665" t="s">
        <v>2921</v>
      </c>
      <c r="G1091" s="665" t="s">
        <v>3982</v>
      </c>
      <c r="H1091" s="665" t="s">
        <v>1433</v>
      </c>
      <c r="I1091" s="665" t="s">
        <v>3983</v>
      </c>
      <c r="J1091" s="665" t="s">
        <v>2322</v>
      </c>
      <c r="K1091" s="665" t="s">
        <v>3768</v>
      </c>
      <c r="L1091" s="666">
        <v>207.45</v>
      </c>
      <c r="M1091" s="666">
        <v>207.45</v>
      </c>
      <c r="N1091" s="665">
        <v>1</v>
      </c>
      <c r="O1091" s="748">
        <v>1</v>
      </c>
      <c r="P1091" s="666">
        <v>207.45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5</v>
      </c>
      <c r="B1092" s="665" t="s">
        <v>2566</v>
      </c>
      <c r="C1092" s="665" t="s">
        <v>2929</v>
      </c>
      <c r="D1092" s="746" t="s">
        <v>4080</v>
      </c>
      <c r="E1092" s="747" t="s">
        <v>2951</v>
      </c>
      <c r="F1092" s="665" t="s">
        <v>2921</v>
      </c>
      <c r="G1092" s="665" t="s">
        <v>3264</v>
      </c>
      <c r="H1092" s="665" t="s">
        <v>529</v>
      </c>
      <c r="I1092" s="665" t="s">
        <v>3984</v>
      </c>
      <c r="J1092" s="665" t="s">
        <v>1789</v>
      </c>
      <c r="K1092" s="665" t="s">
        <v>3985</v>
      </c>
      <c r="L1092" s="666">
        <v>0</v>
      </c>
      <c r="M1092" s="666">
        <v>0</v>
      </c>
      <c r="N1092" s="665">
        <v>4</v>
      </c>
      <c r="O1092" s="748">
        <v>2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5</v>
      </c>
      <c r="B1093" s="665" t="s">
        <v>2566</v>
      </c>
      <c r="C1093" s="665" t="s">
        <v>2929</v>
      </c>
      <c r="D1093" s="746" t="s">
        <v>4080</v>
      </c>
      <c r="E1093" s="747" t="s">
        <v>2951</v>
      </c>
      <c r="F1093" s="665" t="s">
        <v>2921</v>
      </c>
      <c r="G1093" s="665" t="s">
        <v>2973</v>
      </c>
      <c r="H1093" s="665" t="s">
        <v>529</v>
      </c>
      <c r="I1093" s="665" t="s">
        <v>695</v>
      </c>
      <c r="J1093" s="665" t="s">
        <v>696</v>
      </c>
      <c r="K1093" s="665" t="s">
        <v>2974</v>
      </c>
      <c r="L1093" s="666">
        <v>91.11</v>
      </c>
      <c r="M1093" s="666">
        <v>1366.65</v>
      </c>
      <c r="N1093" s="665">
        <v>15</v>
      </c>
      <c r="O1093" s="748">
        <v>8</v>
      </c>
      <c r="P1093" s="666">
        <v>455.55</v>
      </c>
      <c r="Q1093" s="681">
        <v>0.33333333333333331</v>
      </c>
      <c r="R1093" s="665">
        <v>5</v>
      </c>
      <c r="S1093" s="681">
        <v>0.33333333333333331</v>
      </c>
      <c r="T1093" s="748">
        <v>2.5</v>
      </c>
      <c r="U1093" s="704">
        <v>0.3125</v>
      </c>
    </row>
    <row r="1094" spans="1:21" ht="14.4" customHeight="1" x14ac:dyDescent="0.3">
      <c r="A1094" s="664">
        <v>5</v>
      </c>
      <c r="B1094" s="665" t="s">
        <v>2566</v>
      </c>
      <c r="C1094" s="665" t="s">
        <v>2929</v>
      </c>
      <c r="D1094" s="746" t="s">
        <v>4080</v>
      </c>
      <c r="E1094" s="747" t="s">
        <v>2951</v>
      </c>
      <c r="F1094" s="665" t="s">
        <v>2921</v>
      </c>
      <c r="G1094" s="665" t="s">
        <v>2973</v>
      </c>
      <c r="H1094" s="665" t="s">
        <v>529</v>
      </c>
      <c r="I1094" s="665" t="s">
        <v>914</v>
      </c>
      <c r="J1094" s="665" t="s">
        <v>696</v>
      </c>
      <c r="K1094" s="665" t="s">
        <v>3050</v>
      </c>
      <c r="L1094" s="666">
        <v>45.56</v>
      </c>
      <c r="M1094" s="666">
        <v>91.12</v>
      </c>
      <c r="N1094" s="665">
        <v>2</v>
      </c>
      <c r="O1094" s="748">
        <v>1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5</v>
      </c>
      <c r="B1095" s="665" t="s">
        <v>2566</v>
      </c>
      <c r="C1095" s="665" t="s">
        <v>2929</v>
      </c>
      <c r="D1095" s="746" t="s">
        <v>4080</v>
      </c>
      <c r="E1095" s="747" t="s">
        <v>2951</v>
      </c>
      <c r="F1095" s="665" t="s">
        <v>2921</v>
      </c>
      <c r="G1095" s="665" t="s">
        <v>2973</v>
      </c>
      <c r="H1095" s="665" t="s">
        <v>529</v>
      </c>
      <c r="I1095" s="665" t="s">
        <v>3145</v>
      </c>
      <c r="J1095" s="665" t="s">
        <v>696</v>
      </c>
      <c r="K1095" s="665" t="s">
        <v>2976</v>
      </c>
      <c r="L1095" s="666">
        <v>0</v>
      </c>
      <c r="M1095" s="666">
        <v>0</v>
      </c>
      <c r="N1095" s="665">
        <v>1</v>
      </c>
      <c r="O1095" s="748">
        <v>1</v>
      </c>
      <c r="P1095" s="666"/>
      <c r="Q1095" s="681"/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5</v>
      </c>
      <c r="B1096" s="665" t="s">
        <v>2566</v>
      </c>
      <c r="C1096" s="665" t="s">
        <v>2929</v>
      </c>
      <c r="D1096" s="746" t="s">
        <v>4080</v>
      </c>
      <c r="E1096" s="747" t="s">
        <v>2951</v>
      </c>
      <c r="F1096" s="665" t="s">
        <v>2921</v>
      </c>
      <c r="G1096" s="665" t="s">
        <v>2973</v>
      </c>
      <c r="H1096" s="665" t="s">
        <v>529</v>
      </c>
      <c r="I1096" s="665" t="s">
        <v>3145</v>
      </c>
      <c r="J1096" s="665" t="s">
        <v>696</v>
      </c>
      <c r="K1096" s="665" t="s">
        <v>2976</v>
      </c>
      <c r="L1096" s="666">
        <v>182.22</v>
      </c>
      <c r="M1096" s="666">
        <v>182.22</v>
      </c>
      <c r="N1096" s="665">
        <v>1</v>
      </c>
      <c r="O1096" s="748">
        <v>1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5</v>
      </c>
      <c r="B1097" s="665" t="s">
        <v>2566</v>
      </c>
      <c r="C1097" s="665" t="s">
        <v>2929</v>
      </c>
      <c r="D1097" s="746" t="s">
        <v>4080</v>
      </c>
      <c r="E1097" s="747" t="s">
        <v>2951</v>
      </c>
      <c r="F1097" s="665" t="s">
        <v>2921</v>
      </c>
      <c r="G1097" s="665" t="s">
        <v>3986</v>
      </c>
      <c r="H1097" s="665" t="s">
        <v>529</v>
      </c>
      <c r="I1097" s="665" t="s">
        <v>3987</v>
      </c>
      <c r="J1097" s="665" t="s">
        <v>887</v>
      </c>
      <c r="K1097" s="665" t="s">
        <v>3988</v>
      </c>
      <c r="L1097" s="666">
        <v>0</v>
      </c>
      <c r="M1097" s="666">
        <v>0</v>
      </c>
      <c r="N1097" s="665">
        <v>1</v>
      </c>
      <c r="O1097" s="748">
        <v>0.5</v>
      </c>
      <c r="P1097" s="666">
        <v>0</v>
      </c>
      <c r="Q1097" s="681"/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5</v>
      </c>
      <c r="B1098" s="665" t="s">
        <v>2566</v>
      </c>
      <c r="C1098" s="665" t="s">
        <v>2929</v>
      </c>
      <c r="D1098" s="746" t="s">
        <v>4080</v>
      </c>
      <c r="E1098" s="747" t="s">
        <v>2951</v>
      </c>
      <c r="F1098" s="665" t="s">
        <v>2921</v>
      </c>
      <c r="G1098" s="665" t="s">
        <v>3986</v>
      </c>
      <c r="H1098" s="665" t="s">
        <v>529</v>
      </c>
      <c r="I1098" s="665" t="s">
        <v>886</v>
      </c>
      <c r="J1098" s="665" t="s">
        <v>887</v>
      </c>
      <c r="K1098" s="665" t="s">
        <v>3989</v>
      </c>
      <c r="L1098" s="666">
        <v>50.64</v>
      </c>
      <c r="M1098" s="666">
        <v>50.64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5</v>
      </c>
      <c r="B1099" s="665" t="s">
        <v>2566</v>
      </c>
      <c r="C1099" s="665" t="s">
        <v>2929</v>
      </c>
      <c r="D1099" s="746" t="s">
        <v>4080</v>
      </c>
      <c r="E1099" s="747" t="s">
        <v>2951</v>
      </c>
      <c r="F1099" s="665" t="s">
        <v>2921</v>
      </c>
      <c r="G1099" s="665" t="s">
        <v>3990</v>
      </c>
      <c r="H1099" s="665" t="s">
        <v>529</v>
      </c>
      <c r="I1099" s="665" t="s">
        <v>3991</v>
      </c>
      <c r="J1099" s="665" t="s">
        <v>3992</v>
      </c>
      <c r="K1099" s="665" t="s">
        <v>3993</v>
      </c>
      <c r="L1099" s="666">
        <v>0</v>
      </c>
      <c r="M1099" s="666">
        <v>0</v>
      </c>
      <c r="N1099" s="665">
        <v>1</v>
      </c>
      <c r="O1099" s="748">
        <v>0.5</v>
      </c>
      <c r="P1099" s="666">
        <v>0</v>
      </c>
      <c r="Q1099" s="681"/>
      <c r="R1099" s="665">
        <v>1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5</v>
      </c>
      <c r="B1100" s="665" t="s">
        <v>2566</v>
      </c>
      <c r="C1100" s="665" t="s">
        <v>2929</v>
      </c>
      <c r="D1100" s="746" t="s">
        <v>4080</v>
      </c>
      <c r="E1100" s="747" t="s">
        <v>2951</v>
      </c>
      <c r="F1100" s="665" t="s">
        <v>2921</v>
      </c>
      <c r="G1100" s="665" t="s">
        <v>3146</v>
      </c>
      <c r="H1100" s="665" t="s">
        <v>529</v>
      </c>
      <c r="I1100" s="665" t="s">
        <v>2262</v>
      </c>
      <c r="J1100" s="665" t="s">
        <v>2263</v>
      </c>
      <c r="K1100" s="665" t="s">
        <v>3994</v>
      </c>
      <c r="L1100" s="666">
        <v>0</v>
      </c>
      <c r="M1100" s="666">
        <v>0</v>
      </c>
      <c r="N1100" s="665">
        <v>1</v>
      </c>
      <c r="O1100" s="748">
        <v>1</v>
      </c>
      <c r="P1100" s="666">
        <v>0</v>
      </c>
      <c r="Q1100" s="681"/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5</v>
      </c>
      <c r="B1101" s="665" t="s">
        <v>2566</v>
      </c>
      <c r="C1101" s="665" t="s">
        <v>2929</v>
      </c>
      <c r="D1101" s="746" t="s">
        <v>4080</v>
      </c>
      <c r="E1101" s="747" t="s">
        <v>2951</v>
      </c>
      <c r="F1101" s="665" t="s">
        <v>2921</v>
      </c>
      <c r="G1101" s="665" t="s">
        <v>2983</v>
      </c>
      <c r="H1101" s="665" t="s">
        <v>1433</v>
      </c>
      <c r="I1101" s="665" t="s">
        <v>1588</v>
      </c>
      <c r="J1101" s="665" t="s">
        <v>2692</v>
      </c>
      <c r="K1101" s="665" t="s">
        <v>2693</v>
      </c>
      <c r="L1101" s="666">
        <v>93.43</v>
      </c>
      <c r="M1101" s="666">
        <v>1401.45</v>
      </c>
      <c r="N1101" s="665">
        <v>15</v>
      </c>
      <c r="O1101" s="748">
        <v>7</v>
      </c>
      <c r="P1101" s="666">
        <v>934.3</v>
      </c>
      <c r="Q1101" s="681">
        <v>0.66666666666666663</v>
      </c>
      <c r="R1101" s="665">
        <v>10</v>
      </c>
      <c r="S1101" s="681">
        <v>0.66666666666666663</v>
      </c>
      <c r="T1101" s="748">
        <v>5</v>
      </c>
      <c r="U1101" s="704">
        <v>0.7142857142857143</v>
      </c>
    </row>
    <row r="1102" spans="1:21" ht="14.4" customHeight="1" x14ac:dyDescent="0.3">
      <c r="A1102" s="664">
        <v>5</v>
      </c>
      <c r="B1102" s="665" t="s">
        <v>2566</v>
      </c>
      <c r="C1102" s="665" t="s">
        <v>2929</v>
      </c>
      <c r="D1102" s="746" t="s">
        <v>4080</v>
      </c>
      <c r="E1102" s="747" t="s">
        <v>2951</v>
      </c>
      <c r="F1102" s="665" t="s">
        <v>2921</v>
      </c>
      <c r="G1102" s="665" t="s">
        <v>2983</v>
      </c>
      <c r="H1102" s="665" t="s">
        <v>1433</v>
      </c>
      <c r="I1102" s="665" t="s">
        <v>1594</v>
      </c>
      <c r="J1102" s="665" t="s">
        <v>2692</v>
      </c>
      <c r="K1102" s="665" t="s">
        <v>2694</v>
      </c>
      <c r="L1102" s="666">
        <v>186.87</v>
      </c>
      <c r="M1102" s="666">
        <v>1308.0900000000001</v>
      </c>
      <c r="N1102" s="665">
        <v>7</v>
      </c>
      <c r="O1102" s="748">
        <v>2.5</v>
      </c>
      <c r="P1102" s="666">
        <v>186.87</v>
      </c>
      <c r="Q1102" s="681">
        <v>0.14285714285714285</v>
      </c>
      <c r="R1102" s="665">
        <v>1</v>
      </c>
      <c r="S1102" s="681">
        <v>0.14285714285714285</v>
      </c>
      <c r="T1102" s="748">
        <v>0.5</v>
      </c>
      <c r="U1102" s="704">
        <v>0.2</v>
      </c>
    </row>
    <row r="1103" spans="1:21" ht="14.4" customHeight="1" x14ac:dyDescent="0.3">
      <c r="A1103" s="664">
        <v>5</v>
      </c>
      <c r="B1103" s="665" t="s">
        <v>2566</v>
      </c>
      <c r="C1103" s="665" t="s">
        <v>2929</v>
      </c>
      <c r="D1103" s="746" t="s">
        <v>4080</v>
      </c>
      <c r="E1103" s="747" t="s">
        <v>2951</v>
      </c>
      <c r="F1103" s="665" t="s">
        <v>2921</v>
      </c>
      <c r="G1103" s="665" t="s">
        <v>2984</v>
      </c>
      <c r="H1103" s="665" t="s">
        <v>529</v>
      </c>
      <c r="I1103" s="665" t="s">
        <v>2985</v>
      </c>
      <c r="J1103" s="665" t="s">
        <v>976</v>
      </c>
      <c r="K1103" s="665" t="s">
        <v>2986</v>
      </c>
      <c r="L1103" s="666">
        <v>26.37</v>
      </c>
      <c r="M1103" s="666">
        <v>26.37</v>
      </c>
      <c r="N1103" s="665">
        <v>1</v>
      </c>
      <c r="O1103" s="748">
        <v>0.5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5</v>
      </c>
      <c r="B1104" s="665" t="s">
        <v>2566</v>
      </c>
      <c r="C1104" s="665" t="s">
        <v>2929</v>
      </c>
      <c r="D1104" s="746" t="s">
        <v>4080</v>
      </c>
      <c r="E1104" s="747" t="s">
        <v>2951</v>
      </c>
      <c r="F1104" s="665" t="s">
        <v>2921</v>
      </c>
      <c r="G1104" s="665" t="s">
        <v>2984</v>
      </c>
      <c r="H1104" s="665" t="s">
        <v>529</v>
      </c>
      <c r="I1104" s="665" t="s">
        <v>975</v>
      </c>
      <c r="J1104" s="665" t="s">
        <v>976</v>
      </c>
      <c r="K1104" s="665" t="s">
        <v>2987</v>
      </c>
      <c r="L1104" s="666">
        <v>58.63</v>
      </c>
      <c r="M1104" s="666">
        <v>58.63</v>
      </c>
      <c r="N1104" s="665">
        <v>1</v>
      </c>
      <c r="O1104" s="748">
        <v>0.5</v>
      </c>
      <c r="P1104" s="666">
        <v>58.63</v>
      </c>
      <c r="Q1104" s="681">
        <v>1</v>
      </c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5</v>
      </c>
      <c r="B1105" s="665" t="s">
        <v>2566</v>
      </c>
      <c r="C1105" s="665" t="s">
        <v>2929</v>
      </c>
      <c r="D1105" s="746" t="s">
        <v>4080</v>
      </c>
      <c r="E1105" s="747" t="s">
        <v>2951</v>
      </c>
      <c r="F1105" s="665" t="s">
        <v>2921</v>
      </c>
      <c r="G1105" s="665" t="s">
        <v>3849</v>
      </c>
      <c r="H1105" s="665" t="s">
        <v>529</v>
      </c>
      <c r="I1105" s="665" t="s">
        <v>803</v>
      </c>
      <c r="J1105" s="665" t="s">
        <v>804</v>
      </c>
      <c r="K1105" s="665" t="s">
        <v>3850</v>
      </c>
      <c r="L1105" s="666">
        <v>256.67</v>
      </c>
      <c r="M1105" s="666">
        <v>513.34</v>
      </c>
      <c r="N1105" s="665">
        <v>2</v>
      </c>
      <c r="O1105" s="748"/>
      <c r="P1105" s="666">
        <v>513.34</v>
      </c>
      <c r="Q1105" s="681">
        <v>1</v>
      </c>
      <c r="R1105" s="665">
        <v>2</v>
      </c>
      <c r="S1105" s="681">
        <v>1</v>
      </c>
      <c r="T1105" s="748"/>
      <c r="U1105" s="704"/>
    </row>
    <row r="1106" spans="1:21" ht="14.4" customHeight="1" x14ac:dyDescent="0.3">
      <c r="A1106" s="664">
        <v>5</v>
      </c>
      <c r="B1106" s="665" t="s">
        <v>2566</v>
      </c>
      <c r="C1106" s="665" t="s">
        <v>2929</v>
      </c>
      <c r="D1106" s="746" t="s">
        <v>4080</v>
      </c>
      <c r="E1106" s="747" t="s">
        <v>2951</v>
      </c>
      <c r="F1106" s="665" t="s">
        <v>2921</v>
      </c>
      <c r="G1106" s="665" t="s">
        <v>3003</v>
      </c>
      <c r="H1106" s="665" t="s">
        <v>1433</v>
      </c>
      <c r="I1106" s="665" t="s">
        <v>3198</v>
      </c>
      <c r="J1106" s="665" t="s">
        <v>1460</v>
      </c>
      <c r="K1106" s="665" t="s">
        <v>2847</v>
      </c>
      <c r="L1106" s="666">
        <v>1154.68</v>
      </c>
      <c r="M1106" s="666">
        <v>2309.36</v>
      </c>
      <c r="N1106" s="665">
        <v>2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5</v>
      </c>
      <c r="B1107" s="665" t="s">
        <v>2566</v>
      </c>
      <c r="C1107" s="665" t="s">
        <v>2929</v>
      </c>
      <c r="D1107" s="746" t="s">
        <v>4080</v>
      </c>
      <c r="E1107" s="747" t="s">
        <v>2951</v>
      </c>
      <c r="F1107" s="665" t="s">
        <v>2921</v>
      </c>
      <c r="G1107" s="665" t="s">
        <v>3011</v>
      </c>
      <c r="H1107" s="665" t="s">
        <v>529</v>
      </c>
      <c r="I1107" s="665" t="s">
        <v>822</v>
      </c>
      <c r="J1107" s="665" t="s">
        <v>823</v>
      </c>
      <c r="K1107" s="665" t="s">
        <v>3013</v>
      </c>
      <c r="L1107" s="666">
        <v>134.47999999999999</v>
      </c>
      <c r="M1107" s="666">
        <v>134.47999999999999</v>
      </c>
      <c r="N1107" s="665">
        <v>1</v>
      </c>
      <c r="O1107" s="748">
        <v>0.5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5</v>
      </c>
      <c r="B1108" s="665" t="s">
        <v>2566</v>
      </c>
      <c r="C1108" s="665" t="s">
        <v>2929</v>
      </c>
      <c r="D1108" s="746" t="s">
        <v>4080</v>
      </c>
      <c r="E1108" s="747" t="s">
        <v>2951</v>
      </c>
      <c r="F1108" s="665" t="s">
        <v>2921</v>
      </c>
      <c r="G1108" s="665" t="s">
        <v>3011</v>
      </c>
      <c r="H1108" s="665" t="s">
        <v>529</v>
      </c>
      <c r="I1108" s="665" t="s">
        <v>822</v>
      </c>
      <c r="J1108" s="665" t="s">
        <v>823</v>
      </c>
      <c r="K1108" s="665" t="s">
        <v>3013</v>
      </c>
      <c r="L1108" s="666">
        <v>155.24</v>
      </c>
      <c r="M1108" s="666">
        <v>1086.68</v>
      </c>
      <c r="N1108" s="665">
        <v>7</v>
      </c>
      <c r="O1108" s="748">
        <v>2.5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5</v>
      </c>
      <c r="B1109" s="665" t="s">
        <v>2566</v>
      </c>
      <c r="C1109" s="665" t="s">
        <v>2929</v>
      </c>
      <c r="D1109" s="746" t="s">
        <v>4080</v>
      </c>
      <c r="E1109" s="747" t="s">
        <v>2951</v>
      </c>
      <c r="F1109" s="665" t="s">
        <v>2921</v>
      </c>
      <c r="G1109" s="665" t="s">
        <v>3105</v>
      </c>
      <c r="H1109" s="665" t="s">
        <v>529</v>
      </c>
      <c r="I1109" s="665" t="s">
        <v>1304</v>
      </c>
      <c r="J1109" s="665" t="s">
        <v>578</v>
      </c>
      <c r="K1109" s="665" t="s">
        <v>3106</v>
      </c>
      <c r="L1109" s="666">
        <v>36.54</v>
      </c>
      <c r="M1109" s="666">
        <v>109.62</v>
      </c>
      <c r="N1109" s="665">
        <v>3</v>
      </c>
      <c r="O1109" s="748">
        <v>2.5</v>
      </c>
      <c r="P1109" s="666">
        <v>109.62</v>
      </c>
      <c r="Q1109" s="681">
        <v>1</v>
      </c>
      <c r="R1109" s="665">
        <v>3</v>
      </c>
      <c r="S1109" s="681">
        <v>1</v>
      </c>
      <c r="T1109" s="748">
        <v>2.5</v>
      </c>
      <c r="U1109" s="704">
        <v>1</v>
      </c>
    </row>
    <row r="1110" spans="1:21" ht="14.4" customHeight="1" x14ac:dyDescent="0.3">
      <c r="A1110" s="664">
        <v>5</v>
      </c>
      <c r="B1110" s="665" t="s">
        <v>2566</v>
      </c>
      <c r="C1110" s="665" t="s">
        <v>2929</v>
      </c>
      <c r="D1110" s="746" t="s">
        <v>4080</v>
      </c>
      <c r="E1110" s="747" t="s">
        <v>2951</v>
      </c>
      <c r="F1110" s="665" t="s">
        <v>2921</v>
      </c>
      <c r="G1110" s="665" t="s">
        <v>3015</v>
      </c>
      <c r="H1110" s="665" t="s">
        <v>529</v>
      </c>
      <c r="I1110" s="665" t="s">
        <v>3995</v>
      </c>
      <c r="J1110" s="665" t="s">
        <v>3996</v>
      </c>
      <c r="K1110" s="665" t="s">
        <v>3997</v>
      </c>
      <c r="L1110" s="666">
        <v>61.76</v>
      </c>
      <c r="M1110" s="666">
        <v>61.76</v>
      </c>
      <c r="N1110" s="665">
        <v>1</v>
      </c>
      <c r="O1110" s="748">
        <v>1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5</v>
      </c>
      <c r="B1111" s="665" t="s">
        <v>2566</v>
      </c>
      <c r="C1111" s="665" t="s">
        <v>2929</v>
      </c>
      <c r="D1111" s="746" t="s">
        <v>4080</v>
      </c>
      <c r="E1111" s="747" t="s">
        <v>2951</v>
      </c>
      <c r="F1111" s="665" t="s">
        <v>2921</v>
      </c>
      <c r="G1111" s="665" t="s">
        <v>3998</v>
      </c>
      <c r="H1111" s="665" t="s">
        <v>529</v>
      </c>
      <c r="I1111" s="665" t="s">
        <v>3999</v>
      </c>
      <c r="J1111" s="665" t="s">
        <v>4000</v>
      </c>
      <c r="K1111" s="665" t="s">
        <v>4001</v>
      </c>
      <c r="L1111" s="666">
        <v>0</v>
      </c>
      <c r="M1111" s="666">
        <v>0</v>
      </c>
      <c r="N1111" s="665">
        <v>2</v>
      </c>
      <c r="O1111" s="748">
        <v>1</v>
      </c>
      <c r="P1111" s="666">
        <v>0</v>
      </c>
      <c r="Q1111" s="681"/>
      <c r="R1111" s="665">
        <v>2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5</v>
      </c>
      <c r="B1112" s="665" t="s">
        <v>2566</v>
      </c>
      <c r="C1112" s="665" t="s">
        <v>2929</v>
      </c>
      <c r="D1112" s="746" t="s">
        <v>4080</v>
      </c>
      <c r="E1112" s="747" t="s">
        <v>2951</v>
      </c>
      <c r="F1112" s="665" t="s">
        <v>2921</v>
      </c>
      <c r="G1112" s="665" t="s">
        <v>3054</v>
      </c>
      <c r="H1112" s="665" t="s">
        <v>1433</v>
      </c>
      <c r="I1112" s="665" t="s">
        <v>3805</v>
      </c>
      <c r="J1112" s="665" t="s">
        <v>2741</v>
      </c>
      <c r="K1112" s="665" t="s">
        <v>3768</v>
      </c>
      <c r="L1112" s="666">
        <v>353.18</v>
      </c>
      <c r="M1112" s="666">
        <v>706.36</v>
      </c>
      <c r="N1112" s="665">
        <v>2</v>
      </c>
      <c r="O1112" s="748">
        <v>1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5</v>
      </c>
      <c r="B1113" s="665" t="s">
        <v>2566</v>
      </c>
      <c r="C1113" s="665" t="s">
        <v>2929</v>
      </c>
      <c r="D1113" s="746" t="s">
        <v>4080</v>
      </c>
      <c r="E1113" s="747" t="s">
        <v>2951</v>
      </c>
      <c r="F1113" s="665" t="s">
        <v>2921</v>
      </c>
      <c r="G1113" s="665" t="s">
        <v>3087</v>
      </c>
      <c r="H1113" s="665" t="s">
        <v>529</v>
      </c>
      <c r="I1113" s="665" t="s">
        <v>771</v>
      </c>
      <c r="J1113" s="665" t="s">
        <v>3088</v>
      </c>
      <c r="K1113" s="665" t="s">
        <v>3089</v>
      </c>
      <c r="L1113" s="666">
        <v>0</v>
      </c>
      <c r="M1113" s="666">
        <v>0</v>
      </c>
      <c r="N1113" s="665">
        <v>2</v>
      </c>
      <c r="O1113" s="748">
        <v>0.5</v>
      </c>
      <c r="P1113" s="666">
        <v>0</v>
      </c>
      <c r="Q1113" s="681"/>
      <c r="R1113" s="665">
        <v>2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5</v>
      </c>
      <c r="B1114" s="665" t="s">
        <v>2566</v>
      </c>
      <c r="C1114" s="665" t="s">
        <v>2929</v>
      </c>
      <c r="D1114" s="746" t="s">
        <v>4080</v>
      </c>
      <c r="E1114" s="747" t="s">
        <v>2951</v>
      </c>
      <c r="F1114" s="665" t="s">
        <v>2921</v>
      </c>
      <c r="G1114" s="665" t="s">
        <v>3023</v>
      </c>
      <c r="H1114" s="665" t="s">
        <v>529</v>
      </c>
      <c r="I1114" s="665" t="s">
        <v>894</v>
      </c>
      <c r="J1114" s="665" t="s">
        <v>895</v>
      </c>
      <c r="K1114" s="665" t="s">
        <v>3024</v>
      </c>
      <c r="L1114" s="666">
        <v>657.67</v>
      </c>
      <c r="M1114" s="666">
        <v>31568.159999999993</v>
      </c>
      <c r="N1114" s="665">
        <v>48</v>
      </c>
      <c r="O1114" s="748">
        <v>12.5</v>
      </c>
      <c r="P1114" s="666">
        <v>5919.0299999999988</v>
      </c>
      <c r="Q1114" s="681">
        <v>0.1875</v>
      </c>
      <c r="R1114" s="665">
        <v>9</v>
      </c>
      <c r="S1114" s="681">
        <v>0.1875</v>
      </c>
      <c r="T1114" s="748">
        <v>3</v>
      </c>
      <c r="U1114" s="704">
        <v>0.24</v>
      </c>
    </row>
    <row r="1115" spans="1:21" ht="14.4" customHeight="1" x14ac:dyDescent="0.3">
      <c r="A1115" s="664">
        <v>5</v>
      </c>
      <c r="B1115" s="665" t="s">
        <v>2566</v>
      </c>
      <c r="C1115" s="665" t="s">
        <v>2929</v>
      </c>
      <c r="D1115" s="746" t="s">
        <v>4080</v>
      </c>
      <c r="E1115" s="747" t="s">
        <v>2951</v>
      </c>
      <c r="F1115" s="665" t="s">
        <v>2921</v>
      </c>
      <c r="G1115" s="665" t="s">
        <v>3116</v>
      </c>
      <c r="H1115" s="665" t="s">
        <v>529</v>
      </c>
      <c r="I1115" s="665" t="s">
        <v>3117</v>
      </c>
      <c r="J1115" s="665" t="s">
        <v>3118</v>
      </c>
      <c r="K1115" s="665" t="s">
        <v>3119</v>
      </c>
      <c r="L1115" s="666">
        <v>187.92</v>
      </c>
      <c r="M1115" s="666">
        <v>187.92</v>
      </c>
      <c r="N1115" s="665">
        <v>1</v>
      </c>
      <c r="O1115" s="748">
        <v>0.5</v>
      </c>
      <c r="P1115" s="666">
        <v>187.92</v>
      </c>
      <c r="Q1115" s="681">
        <v>1</v>
      </c>
      <c r="R1115" s="665">
        <v>1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5</v>
      </c>
      <c r="B1116" s="665" t="s">
        <v>2566</v>
      </c>
      <c r="C1116" s="665" t="s">
        <v>2929</v>
      </c>
      <c r="D1116" s="746" t="s">
        <v>4080</v>
      </c>
      <c r="E1116" s="747" t="s">
        <v>2951</v>
      </c>
      <c r="F1116" s="665" t="s">
        <v>2921</v>
      </c>
      <c r="G1116" s="665" t="s">
        <v>4002</v>
      </c>
      <c r="H1116" s="665" t="s">
        <v>529</v>
      </c>
      <c r="I1116" s="665" t="s">
        <v>4003</v>
      </c>
      <c r="J1116" s="665" t="s">
        <v>4004</v>
      </c>
      <c r="K1116" s="665" t="s">
        <v>4005</v>
      </c>
      <c r="L1116" s="666">
        <v>0</v>
      </c>
      <c r="M1116" s="666">
        <v>0</v>
      </c>
      <c r="N1116" s="665">
        <v>1</v>
      </c>
      <c r="O1116" s="748">
        <v>1</v>
      </c>
      <c r="P1116" s="666">
        <v>0</v>
      </c>
      <c r="Q1116" s="681"/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5</v>
      </c>
      <c r="B1117" s="665" t="s">
        <v>2566</v>
      </c>
      <c r="C1117" s="665" t="s">
        <v>2929</v>
      </c>
      <c r="D1117" s="746" t="s">
        <v>4080</v>
      </c>
      <c r="E1117" s="747" t="s">
        <v>2951</v>
      </c>
      <c r="F1117" s="665" t="s">
        <v>2923</v>
      </c>
      <c r="G1117" s="665" t="s">
        <v>3272</v>
      </c>
      <c r="H1117" s="665" t="s">
        <v>529</v>
      </c>
      <c r="I1117" s="665" t="s">
        <v>3273</v>
      </c>
      <c r="J1117" s="665" t="s">
        <v>3274</v>
      </c>
      <c r="K1117" s="665" t="s">
        <v>3275</v>
      </c>
      <c r="L1117" s="666">
        <v>30</v>
      </c>
      <c r="M1117" s="666">
        <v>810</v>
      </c>
      <c r="N1117" s="665">
        <v>27</v>
      </c>
      <c r="O1117" s="748">
        <v>9</v>
      </c>
      <c r="P1117" s="666">
        <v>810</v>
      </c>
      <c r="Q1117" s="681">
        <v>1</v>
      </c>
      <c r="R1117" s="665">
        <v>27</v>
      </c>
      <c r="S1117" s="681">
        <v>1</v>
      </c>
      <c r="T1117" s="748">
        <v>9</v>
      </c>
      <c r="U1117" s="704">
        <v>1</v>
      </c>
    </row>
    <row r="1118" spans="1:21" ht="14.4" customHeight="1" x14ac:dyDescent="0.3">
      <c r="A1118" s="664">
        <v>5</v>
      </c>
      <c r="B1118" s="665" t="s">
        <v>2566</v>
      </c>
      <c r="C1118" s="665" t="s">
        <v>2929</v>
      </c>
      <c r="D1118" s="746" t="s">
        <v>4080</v>
      </c>
      <c r="E1118" s="747" t="s">
        <v>2951</v>
      </c>
      <c r="F1118" s="665" t="s">
        <v>2923</v>
      </c>
      <c r="G1118" s="665" t="s">
        <v>3124</v>
      </c>
      <c r="H1118" s="665" t="s">
        <v>529</v>
      </c>
      <c r="I1118" s="665" t="s">
        <v>3624</v>
      </c>
      <c r="J1118" s="665" t="s">
        <v>3620</v>
      </c>
      <c r="K1118" s="665" t="s">
        <v>3625</v>
      </c>
      <c r="L1118" s="666">
        <v>410</v>
      </c>
      <c r="M1118" s="666">
        <v>5740</v>
      </c>
      <c r="N1118" s="665">
        <v>14</v>
      </c>
      <c r="O1118" s="748">
        <v>11</v>
      </c>
      <c r="P1118" s="666">
        <v>3280</v>
      </c>
      <c r="Q1118" s="681">
        <v>0.5714285714285714</v>
      </c>
      <c r="R1118" s="665">
        <v>8</v>
      </c>
      <c r="S1118" s="681">
        <v>0.5714285714285714</v>
      </c>
      <c r="T1118" s="748">
        <v>7</v>
      </c>
      <c r="U1118" s="704">
        <v>0.63636363636363635</v>
      </c>
    </row>
    <row r="1119" spans="1:21" ht="14.4" customHeight="1" x14ac:dyDescent="0.3">
      <c r="A1119" s="664">
        <v>5</v>
      </c>
      <c r="B1119" s="665" t="s">
        <v>2566</v>
      </c>
      <c r="C1119" s="665" t="s">
        <v>2929</v>
      </c>
      <c r="D1119" s="746" t="s">
        <v>4080</v>
      </c>
      <c r="E1119" s="747" t="s">
        <v>2951</v>
      </c>
      <c r="F1119" s="665" t="s">
        <v>2923</v>
      </c>
      <c r="G1119" s="665" t="s">
        <v>3124</v>
      </c>
      <c r="H1119" s="665" t="s">
        <v>529</v>
      </c>
      <c r="I1119" s="665" t="s">
        <v>3624</v>
      </c>
      <c r="J1119" s="665" t="s">
        <v>3620</v>
      </c>
      <c r="K1119" s="665" t="s">
        <v>3790</v>
      </c>
      <c r="L1119" s="666">
        <v>410</v>
      </c>
      <c r="M1119" s="666">
        <v>1230</v>
      </c>
      <c r="N1119" s="665">
        <v>3</v>
      </c>
      <c r="O1119" s="748">
        <v>3</v>
      </c>
      <c r="P1119" s="666">
        <v>820</v>
      </c>
      <c r="Q1119" s="681">
        <v>0.66666666666666663</v>
      </c>
      <c r="R1119" s="665">
        <v>2</v>
      </c>
      <c r="S1119" s="681">
        <v>0.66666666666666663</v>
      </c>
      <c r="T1119" s="748">
        <v>2</v>
      </c>
      <c r="U1119" s="704">
        <v>0.66666666666666663</v>
      </c>
    </row>
    <row r="1120" spans="1:21" ht="14.4" customHeight="1" x14ac:dyDescent="0.3">
      <c r="A1120" s="664">
        <v>5</v>
      </c>
      <c r="B1120" s="665" t="s">
        <v>2566</v>
      </c>
      <c r="C1120" s="665" t="s">
        <v>2929</v>
      </c>
      <c r="D1120" s="746" t="s">
        <v>4080</v>
      </c>
      <c r="E1120" s="747" t="s">
        <v>2951</v>
      </c>
      <c r="F1120" s="665" t="s">
        <v>2923</v>
      </c>
      <c r="G1120" s="665" t="s">
        <v>3124</v>
      </c>
      <c r="H1120" s="665" t="s">
        <v>529</v>
      </c>
      <c r="I1120" s="665" t="s">
        <v>3125</v>
      </c>
      <c r="J1120" s="665" t="s">
        <v>3126</v>
      </c>
      <c r="K1120" s="665" t="s">
        <v>3293</v>
      </c>
      <c r="L1120" s="666">
        <v>600</v>
      </c>
      <c r="M1120" s="666">
        <v>9000</v>
      </c>
      <c r="N1120" s="665">
        <v>15</v>
      </c>
      <c r="O1120" s="748">
        <v>13</v>
      </c>
      <c r="P1120" s="666">
        <v>6600</v>
      </c>
      <c r="Q1120" s="681">
        <v>0.73333333333333328</v>
      </c>
      <c r="R1120" s="665">
        <v>11</v>
      </c>
      <c r="S1120" s="681">
        <v>0.73333333333333328</v>
      </c>
      <c r="T1120" s="748">
        <v>9</v>
      </c>
      <c r="U1120" s="704">
        <v>0.69230769230769229</v>
      </c>
    </row>
    <row r="1121" spans="1:21" ht="14.4" customHeight="1" x14ac:dyDescent="0.3">
      <c r="A1121" s="664">
        <v>5</v>
      </c>
      <c r="B1121" s="665" t="s">
        <v>2566</v>
      </c>
      <c r="C1121" s="665" t="s">
        <v>2929</v>
      </c>
      <c r="D1121" s="746" t="s">
        <v>4080</v>
      </c>
      <c r="E1121" s="747" t="s">
        <v>2951</v>
      </c>
      <c r="F1121" s="665" t="s">
        <v>2923</v>
      </c>
      <c r="G1121" s="665" t="s">
        <v>3124</v>
      </c>
      <c r="H1121" s="665" t="s">
        <v>529</v>
      </c>
      <c r="I1121" s="665" t="s">
        <v>3125</v>
      </c>
      <c r="J1121" s="665" t="s">
        <v>3126</v>
      </c>
      <c r="K1121" s="665" t="s">
        <v>3127</v>
      </c>
      <c r="L1121" s="666">
        <v>600</v>
      </c>
      <c r="M1121" s="666">
        <v>2400</v>
      </c>
      <c r="N1121" s="665">
        <v>4</v>
      </c>
      <c r="O1121" s="748">
        <v>4</v>
      </c>
      <c r="P1121" s="666">
        <v>2400</v>
      </c>
      <c r="Q1121" s="681">
        <v>1</v>
      </c>
      <c r="R1121" s="665">
        <v>4</v>
      </c>
      <c r="S1121" s="681">
        <v>1</v>
      </c>
      <c r="T1121" s="748">
        <v>4</v>
      </c>
      <c r="U1121" s="704">
        <v>1</v>
      </c>
    </row>
    <row r="1122" spans="1:21" ht="14.4" customHeight="1" x14ac:dyDescent="0.3">
      <c r="A1122" s="664">
        <v>5</v>
      </c>
      <c r="B1122" s="665" t="s">
        <v>2566</v>
      </c>
      <c r="C1122" s="665" t="s">
        <v>2929</v>
      </c>
      <c r="D1122" s="746" t="s">
        <v>4080</v>
      </c>
      <c r="E1122" s="747" t="s">
        <v>2951</v>
      </c>
      <c r="F1122" s="665" t="s">
        <v>2923</v>
      </c>
      <c r="G1122" s="665" t="s">
        <v>3128</v>
      </c>
      <c r="H1122" s="665" t="s">
        <v>529</v>
      </c>
      <c r="I1122" s="665" t="s">
        <v>3129</v>
      </c>
      <c r="J1122" s="665" t="s">
        <v>3130</v>
      </c>
      <c r="K1122" s="665" t="s">
        <v>3131</v>
      </c>
      <c r="L1122" s="666">
        <v>378.48</v>
      </c>
      <c r="M1122" s="666">
        <v>756.96</v>
      </c>
      <c r="N1122" s="665">
        <v>2</v>
      </c>
      <c r="O1122" s="748">
        <v>2</v>
      </c>
      <c r="P1122" s="666">
        <v>378.48</v>
      </c>
      <c r="Q1122" s="681">
        <v>0.5</v>
      </c>
      <c r="R1122" s="665">
        <v>1</v>
      </c>
      <c r="S1122" s="681">
        <v>0.5</v>
      </c>
      <c r="T1122" s="748">
        <v>1</v>
      </c>
      <c r="U1122" s="704">
        <v>0.5</v>
      </c>
    </row>
    <row r="1123" spans="1:21" ht="14.4" customHeight="1" x14ac:dyDescent="0.3">
      <c r="A1123" s="664">
        <v>5</v>
      </c>
      <c r="B1123" s="665" t="s">
        <v>2566</v>
      </c>
      <c r="C1123" s="665" t="s">
        <v>2929</v>
      </c>
      <c r="D1123" s="746" t="s">
        <v>4080</v>
      </c>
      <c r="E1123" s="747" t="s">
        <v>2951</v>
      </c>
      <c r="F1123" s="665" t="s">
        <v>2923</v>
      </c>
      <c r="G1123" s="665" t="s">
        <v>3128</v>
      </c>
      <c r="H1123" s="665" t="s">
        <v>529</v>
      </c>
      <c r="I1123" s="665" t="s">
        <v>3132</v>
      </c>
      <c r="J1123" s="665" t="s">
        <v>3133</v>
      </c>
      <c r="K1123" s="665" t="s">
        <v>3134</v>
      </c>
      <c r="L1123" s="666">
        <v>378.48</v>
      </c>
      <c r="M1123" s="666">
        <v>1135.44</v>
      </c>
      <c r="N1123" s="665">
        <v>3</v>
      </c>
      <c r="O1123" s="748">
        <v>3</v>
      </c>
      <c r="P1123" s="666">
        <v>378.48</v>
      </c>
      <c r="Q1123" s="681">
        <v>0.33333333333333331</v>
      </c>
      <c r="R1123" s="665">
        <v>1</v>
      </c>
      <c r="S1123" s="681">
        <v>0.33333333333333331</v>
      </c>
      <c r="T1123" s="748">
        <v>1</v>
      </c>
      <c r="U1123" s="704">
        <v>0.33333333333333331</v>
      </c>
    </row>
    <row r="1124" spans="1:21" ht="14.4" customHeight="1" x14ac:dyDescent="0.3">
      <c r="A1124" s="664">
        <v>5</v>
      </c>
      <c r="B1124" s="665" t="s">
        <v>2566</v>
      </c>
      <c r="C1124" s="665" t="s">
        <v>2929</v>
      </c>
      <c r="D1124" s="746" t="s">
        <v>4080</v>
      </c>
      <c r="E1124" s="747" t="s">
        <v>2951</v>
      </c>
      <c r="F1124" s="665" t="s">
        <v>2923</v>
      </c>
      <c r="G1124" s="665" t="s">
        <v>3128</v>
      </c>
      <c r="H1124" s="665" t="s">
        <v>529</v>
      </c>
      <c r="I1124" s="665" t="s">
        <v>3914</v>
      </c>
      <c r="J1124" s="665" t="s">
        <v>3915</v>
      </c>
      <c r="K1124" s="665" t="s">
        <v>3916</v>
      </c>
      <c r="L1124" s="666">
        <v>378.48</v>
      </c>
      <c r="M1124" s="666">
        <v>378.48</v>
      </c>
      <c r="N1124" s="665">
        <v>1</v>
      </c>
      <c r="O1124" s="748">
        <v>1</v>
      </c>
      <c r="P1124" s="666">
        <v>378.48</v>
      </c>
      <c r="Q1124" s="681">
        <v>1</v>
      </c>
      <c r="R1124" s="665">
        <v>1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5</v>
      </c>
      <c r="B1125" s="665" t="s">
        <v>2566</v>
      </c>
      <c r="C1125" s="665" t="s">
        <v>2929</v>
      </c>
      <c r="D1125" s="746" t="s">
        <v>4080</v>
      </c>
      <c r="E1125" s="747" t="s">
        <v>2953</v>
      </c>
      <c r="F1125" s="665" t="s">
        <v>2921</v>
      </c>
      <c r="G1125" s="665" t="s">
        <v>2973</v>
      </c>
      <c r="H1125" s="665" t="s">
        <v>529</v>
      </c>
      <c r="I1125" s="665" t="s">
        <v>695</v>
      </c>
      <c r="J1125" s="665" t="s">
        <v>696</v>
      </c>
      <c r="K1125" s="665" t="s">
        <v>2974</v>
      </c>
      <c r="L1125" s="666">
        <v>91.11</v>
      </c>
      <c r="M1125" s="666">
        <v>364.44</v>
      </c>
      <c r="N1125" s="665">
        <v>4</v>
      </c>
      <c r="O1125" s="748">
        <v>4</v>
      </c>
      <c r="P1125" s="666">
        <v>273.33</v>
      </c>
      <c r="Q1125" s="681">
        <v>0.75</v>
      </c>
      <c r="R1125" s="665">
        <v>3</v>
      </c>
      <c r="S1125" s="681">
        <v>0.75</v>
      </c>
      <c r="T1125" s="748">
        <v>3</v>
      </c>
      <c r="U1125" s="704">
        <v>0.75</v>
      </c>
    </row>
    <row r="1126" spans="1:21" ht="14.4" customHeight="1" x14ac:dyDescent="0.3">
      <c r="A1126" s="664">
        <v>5</v>
      </c>
      <c r="B1126" s="665" t="s">
        <v>2566</v>
      </c>
      <c r="C1126" s="665" t="s">
        <v>2929</v>
      </c>
      <c r="D1126" s="746" t="s">
        <v>4080</v>
      </c>
      <c r="E1126" s="747" t="s">
        <v>2953</v>
      </c>
      <c r="F1126" s="665" t="s">
        <v>2921</v>
      </c>
      <c r="G1126" s="665" t="s">
        <v>2984</v>
      </c>
      <c r="H1126" s="665" t="s">
        <v>529</v>
      </c>
      <c r="I1126" s="665" t="s">
        <v>2985</v>
      </c>
      <c r="J1126" s="665" t="s">
        <v>976</v>
      </c>
      <c r="K1126" s="665" t="s">
        <v>2986</v>
      </c>
      <c r="L1126" s="666">
        <v>29.31</v>
      </c>
      <c r="M1126" s="666">
        <v>29.31</v>
      </c>
      <c r="N1126" s="665">
        <v>1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5</v>
      </c>
      <c r="B1127" s="665" t="s">
        <v>2566</v>
      </c>
      <c r="C1127" s="665" t="s">
        <v>2929</v>
      </c>
      <c r="D1127" s="746" t="s">
        <v>4080</v>
      </c>
      <c r="E1127" s="747" t="s">
        <v>2953</v>
      </c>
      <c r="F1127" s="665" t="s">
        <v>2921</v>
      </c>
      <c r="G1127" s="665" t="s">
        <v>3011</v>
      </c>
      <c r="H1127" s="665" t="s">
        <v>529</v>
      </c>
      <c r="I1127" s="665" t="s">
        <v>822</v>
      </c>
      <c r="J1127" s="665" t="s">
        <v>823</v>
      </c>
      <c r="K1127" s="665" t="s">
        <v>3013</v>
      </c>
      <c r="L1127" s="666">
        <v>155.24</v>
      </c>
      <c r="M1127" s="666">
        <v>310.48</v>
      </c>
      <c r="N1127" s="665">
        <v>2</v>
      </c>
      <c r="O1127" s="748">
        <v>1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5</v>
      </c>
      <c r="B1128" s="665" t="s">
        <v>2566</v>
      </c>
      <c r="C1128" s="665" t="s">
        <v>2929</v>
      </c>
      <c r="D1128" s="746" t="s">
        <v>4080</v>
      </c>
      <c r="E1128" s="747" t="s">
        <v>2953</v>
      </c>
      <c r="F1128" s="665" t="s">
        <v>2921</v>
      </c>
      <c r="G1128" s="665" t="s">
        <v>3023</v>
      </c>
      <c r="H1128" s="665" t="s">
        <v>529</v>
      </c>
      <c r="I1128" s="665" t="s">
        <v>894</v>
      </c>
      <c r="J1128" s="665" t="s">
        <v>895</v>
      </c>
      <c r="K1128" s="665" t="s">
        <v>3024</v>
      </c>
      <c r="L1128" s="666">
        <v>657.67</v>
      </c>
      <c r="M1128" s="666">
        <v>1973.0099999999998</v>
      </c>
      <c r="N1128" s="665">
        <v>3</v>
      </c>
      <c r="O1128" s="748">
        <v>2</v>
      </c>
      <c r="P1128" s="666">
        <v>1973.0099999999998</v>
      </c>
      <c r="Q1128" s="681">
        <v>1</v>
      </c>
      <c r="R1128" s="665">
        <v>3</v>
      </c>
      <c r="S1128" s="681">
        <v>1</v>
      </c>
      <c r="T1128" s="748">
        <v>2</v>
      </c>
      <c r="U1128" s="704">
        <v>1</v>
      </c>
    </row>
    <row r="1129" spans="1:21" ht="14.4" customHeight="1" x14ac:dyDescent="0.3">
      <c r="A1129" s="664">
        <v>5</v>
      </c>
      <c r="B1129" s="665" t="s">
        <v>2566</v>
      </c>
      <c r="C1129" s="665" t="s">
        <v>2929</v>
      </c>
      <c r="D1129" s="746" t="s">
        <v>4080</v>
      </c>
      <c r="E1129" s="747" t="s">
        <v>2953</v>
      </c>
      <c r="F1129" s="665" t="s">
        <v>2921</v>
      </c>
      <c r="G1129" s="665" t="s">
        <v>3023</v>
      </c>
      <c r="H1129" s="665" t="s">
        <v>529</v>
      </c>
      <c r="I1129" s="665" t="s">
        <v>3114</v>
      </c>
      <c r="J1129" s="665" t="s">
        <v>895</v>
      </c>
      <c r="K1129" s="665" t="s">
        <v>3115</v>
      </c>
      <c r="L1129" s="666">
        <v>0</v>
      </c>
      <c r="M1129" s="666">
        <v>0</v>
      </c>
      <c r="N1129" s="665">
        <v>1</v>
      </c>
      <c r="O1129" s="748">
        <v>0.5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5</v>
      </c>
      <c r="B1130" s="665" t="s">
        <v>2566</v>
      </c>
      <c r="C1130" s="665" t="s">
        <v>2929</v>
      </c>
      <c r="D1130" s="746" t="s">
        <v>4080</v>
      </c>
      <c r="E1130" s="747" t="s">
        <v>2953</v>
      </c>
      <c r="F1130" s="665" t="s">
        <v>2923</v>
      </c>
      <c r="G1130" s="665" t="s">
        <v>3272</v>
      </c>
      <c r="H1130" s="665" t="s">
        <v>529</v>
      </c>
      <c r="I1130" s="665" t="s">
        <v>3287</v>
      </c>
      <c r="J1130" s="665" t="s">
        <v>3288</v>
      </c>
      <c r="K1130" s="665" t="s">
        <v>3289</v>
      </c>
      <c r="L1130" s="666">
        <v>100</v>
      </c>
      <c r="M1130" s="666">
        <v>200</v>
      </c>
      <c r="N1130" s="665">
        <v>2</v>
      </c>
      <c r="O1130" s="748">
        <v>1</v>
      </c>
      <c r="P1130" s="666">
        <v>200</v>
      </c>
      <c r="Q1130" s="681">
        <v>1</v>
      </c>
      <c r="R1130" s="665">
        <v>2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5</v>
      </c>
      <c r="B1131" s="665" t="s">
        <v>2566</v>
      </c>
      <c r="C1131" s="665" t="s">
        <v>2929</v>
      </c>
      <c r="D1131" s="746" t="s">
        <v>4080</v>
      </c>
      <c r="E1131" s="747" t="s">
        <v>2953</v>
      </c>
      <c r="F1131" s="665" t="s">
        <v>2923</v>
      </c>
      <c r="G1131" s="665" t="s">
        <v>3272</v>
      </c>
      <c r="H1131" s="665" t="s">
        <v>529</v>
      </c>
      <c r="I1131" s="665" t="s">
        <v>3273</v>
      </c>
      <c r="J1131" s="665" t="s">
        <v>3274</v>
      </c>
      <c r="K1131" s="665" t="s">
        <v>3275</v>
      </c>
      <c r="L1131" s="666">
        <v>30</v>
      </c>
      <c r="M1131" s="666">
        <v>120</v>
      </c>
      <c r="N1131" s="665">
        <v>4</v>
      </c>
      <c r="O1131" s="748">
        <v>1</v>
      </c>
      <c r="P1131" s="666">
        <v>120</v>
      </c>
      <c r="Q1131" s="681">
        <v>1</v>
      </c>
      <c r="R1131" s="665">
        <v>4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5</v>
      </c>
      <c r="B1132" s="665" t="s">
        <v>2566</v>
      </c>
      <c r="C1132" s="665" t="s">
        <v>2929</v>
      </c>
      <c r="D1132" s="746" t="s">
        <v>4080</v>
      </c>
      <c r="E1132" s="747" t="s">
        <v>2953</v>
      </c>
      <c r="F1132" s="665" t="s">
        <v>2923</v>
      </c>
      <c r="G1132" s="665" t="s">
        <v>3272</v>
      </c>
      <c r="H1132" s="665" t="s">
        <v>529</v>
      </c>
      <c r="I1132" s="665" t="s">
        <v>3603</v>
      </c>
      <c r="J1132" s="665" t="s">
        <v>3604</v>
      </c>
      <c r="K1132" s="665" t="s">
        <v>3605</v>
      </c>
      <c r="L1132" s="666">
        <v>1541.33</v>
      </c>
      <c r="M1132" s="666">
        <v>1541.33</v>
      </c>
      <c r="N1132" s="665">
        <v>1</v>
      </c>
      <c r="O1132" s="748">
        <v>1</v>
      </c>
      <c r="P1132" s="666">
        <v>1541.33</v>
      </c>
      <c r="Q1132" s="681">
        <v>1</v>
      </c>
      <c r="R1132" s="665">
        <v>1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5</v>
      </c>
      <c r="B1133" s="665" t="s">
        <v>2566</v>
      </c>
      <c r="C1133" s="665" t="s">
        <v>2929</v>
      </c>
      <c r="D1133" s="746" t="s">
        <v>4080</v>
      </c>
      <c r="E1133" s="747" t="s">
        <v>2953</v>
      </c>
      <c r="F1133" s="665" t="s">
        <v>2923</v>
      </c>
      <c r="G1133" s="665" t="s">
        <v>3124</v>
      </c>
      <c r="H1133" s="665" t="s">
        <v>529</v>
      </c>
      <c r="I1133" s="665" t="s">
        <v>3416</v>
      </c>
      <c r="J1133" s="665" t="s">
        <v>3126</v>
      </c>
      <c r="K1133" s="665" t="s">
        <v>3417</v>
      </c>
      <c r="L1133" s="666">
        <v>600</v>
      </c>
      <c r="M1133" s="666">
        <v>1200</v>
      </c>
      <c r="N1133" s="665">
        <v>2</v>
      </c>
      <c r="O1133" s="748">
        <v>2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5</v>
      </c>
      <c r="B1134" s="665" t="s">
        <v>2566</v>
      </c>
      <c r="C1134" s="665" t="s">
        <v>2929</v>
      </c>
      <c r="D1134" s="746" t="s">
        <v>4080</v>
      </c>
      <c r="E1134" s="747" t="s">
        <v>2953</v>
      </c>
      <c r="F1134" s="665" t="s">
        <v>2923</v>
      </c>
      <c r="G1134" s="665" t="s">
        <v>3124</v>
      </c>
      <c r="H1134" s="665" t="s">
        <v>529</v>
      </c>
      <c r="I1134" s="665" t="s">
        <v>3125</v>
      </c>
      <c r="J1134" s="665" t="s">
        <v>3126</v>
      </c>
      <c r="K1134" s="665" t="s">
        <v>3293</v>
      </c>
      <c r="L1134" s="666">
        <v>600</v>
      </c>
      <c r="M1134" s="666">
        <v>600</v>
      </c>
      <c r="N1134" s="665">
        <v>1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5</v>
      </c>
      <c r="B1135" s="665" t="s">
        <v>2566</v>
      </c>
      <c r="C1135" s="665" t="s">
        <v>2929</v>
      </c>
      <c r="D1135" s="746" t="s">
        <v>4080</v>
      </c>
      <c r="E1135" s="747" t="s">
        <v>2953</v>
      </c>
      <c r="F1135" s="665" t="s">
        <v>2923</v>
      </c>
      <c r="G1135" s="665" t="s">
        <v>3124</v>
      </c>
      <c r="H1135" s="665" t="s">
        <v>529</v>
      </c>
      <c r="I1135" s="665" t="s">
        <v>3125</v>
      </c>
      <c r="J1135" s="665" t="s">
        <v>3126</v>
      </c>
      <c r="K1135" s="665" t="s">
        <v>3127</v>
      </c>
      <c r="L1135" s="666">
        <v>600</v>
      </c>
      <c r="M1135" s="666">
        <v>600</v>
      </c>
      <c r="N1135" s="665">
        <v>1</v>
      </c>
      <c r="O1135" s="748">
        <v>1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5</v>
      </c>
      <c r="B1136" s="665" t="s">
        <v>2566</v>
      </c>
      <c r="C1136" s="665" t="s">
        <v>2929</v>
      </c>
      <c r="D1136" s="746" t="s">
        <v>4080</v>
      </c>
      <c r="E1136" s="747" t="s">
        <v>2953</v>
      </c>
      <c r="F1136" s="665" t="s">
        <v>2923</v>
      </c>
      <c r="G1136" s="665" t="s">
        <v>3128</v>
      </c>
      <c r="H1136" s="665" t="s">
        <v>529</v>
      </c>
      <c r="I1136" s="665" t="s">
        <v>3132</v>
      </c>
      <c r="J1136" s="665" t="s">
        <v>3133</v>
      </c>
      <c r="K1136" s="665" t="s">
        <v>3134</v>
      </c>
      <c r="L1136" s="666">
        <v>378.48</v>
      </c>
      <c r="M1136" s="666">
        <v>378.48</v>
      </c>
      <c r="N1136" s="665">
        <v>1</v>
      </c>
      <c r="O1136" s="748">
        <v>1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5</v>
      </c>
      <c r="B1137" s="665" t="s">
        <v>2566</v>
      </c>
      <c r="C1137" s="665" t="s">
        <v>2929</v>
      </c>
      <c r="D1137" s="746" t="s">
        <v>4080</v>
      </c>
      <c r="E1137" s="747" t="s">
        <v>2952</v>
      </c>
      <c r="F1137" s="665" t="s">
        <v>2921</v>
      </c>
      <c r="G1137" s="665" t="s">
        <v>2958</v>
      </c>
      <c r="H1137" s="665" t="s">
        <v>529</v>
      </c>
      <c r="I1137" s="665" t="s">
        <v>3138</v>
      </c>
      <c r="J1137" s="665" t="s">
        <v>3139</v>
      </c>
      <c r="K1137" s="665" t="s">
        <v>3140</v>
      </c>
      <c r="L1137" s="666">
        <v>154.36000000000001</v>
      </c>
      <c r="M1137" s="666">
        <v>154.36000000000001</v>
      </c>
      <c r="N1137" s="665">
        <v>1</v>
      </c>
      <c r="O1137" s="748">
        <v>1</v>
      </c>
      <c r="P1137" s="666">
        <v>154.36000000000001</v>
      </c>
      <c r="Q1137" s="681">
        <v>1</v>
      </c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5</v>
      </c>
      <c r="B1138" s="665" t="s">
        <v>2566</v>
      </c>
      <c r="C1138" s="665" t="s">
        <v>2929</v>
      </c>
      <c r="D1138" s="746" t="s">
        <v>4080</v>
      </c>
      <c r="E1138" s="747" t="s">
        <v>2952</v>
      </c>
      <c r="F1138" s="665" t="s">
        <v>2921</v>
      </c>
      <c r="G1138" s="665" t="s">
        <v>4006</v>
      </c>
      <c r="H1138" s="665" t="s">
        <v>529</v>
      </c>
      <c r="I1138" s="665" t="s">
        <v>4007</v>
      </c>
      <c r="J1138" s="665" t="s">
        <v>4008</v>
      </c>
      <c r="K1138" s="665" t="s">
        <v>4009</v>
      </c>
      <c r="L1138" s="666">
        <v>1891.17</v>
      </c>
      <c r="M1138" s="666">
        <v>1891.17</v>
      </c>
      <c r="N1138" s="665">
        <v>1</v>
      </c>
      <c r="O1138" s="748">
        <v>1</v>
      </c>
      <c r="P1138" s="666">
        <v>1891.17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5</v>
      </c>
      <c r="B1139" s="665" t="s">
        <v>2566</v>
      </c>
      <c r="C1139" s="665" t="s">
        <v>2929</v>
      </c>
      <c r="D1139" s="746" t="s">
        <v>4080</v>
      </c>
      <c r="E1139" s="747" t="s">
        <v>2952</v>
      </c>
      <c r="F1139" s="665" t="s">
        <v>2921</v>
      </c>
      <c r="G1139" s="665" t="s">
        <v>2973</v>
      </c>
      <c r="H1139" s="665" t="s">
        <v>529</v>
      </c>
      <c r="I1139" s="665" t="s">
        <v>695</v>
      </c>
      <c r="J1139" s="665" t="s">
        <v>696</v>
      </c>
      <c r="K1139" s="665" t="s">
        <v>2974</v>
      </c>
      <c r="L1139" s="666">
        <v>91.11</v>
      </c>
      <c r="M1139" s="666">
        <v>91.11</v>
      </c>
      <c r="N1139" s="665">
        <v>1</v>
      </c>
      <c r="O1139" s="748">
        <v>1</v>
      </c>
      <c r="P1139" s="666">
        <v>91.11</v>
      </c>
      <c r="Q1139" s="681">
        <v>1</v>
      </c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5</v>
      </c>
      <c r="B1140" s="665" t="s">
        <v>2566</v>
      </c>
      <c r="C1140" s="665" t="s">
        <v>2929</v>
      </c>
      <c r="D1140" s="746" t="s">
        <v>4080</v>
      </c>
      <c r="E1140" s="747" t="s">
        <v>2952</v>
      </c>
      <c r="F1140" s="665" t="s">
        <v>2921</v>
      </c>
      <c r="G1140" s="665" t="s">
        <v>3534</v>
      </c>
      <c r="H1140" s="665" t="s">
        <v>529</v>
      </c>
      <c r="I1140" s="665" t="s">
        <v>4010</v>
      </c>
      <c r="J1140" s="665" t="s">
        <v>1173</v>
      </c>
      <c r="K1140" s="665" t="s">
        <v>4011</v>
      </c>
      <c r="L1140" s="666">
        <v>0</v>
      </c>
      <c r="M1140" s="666">
        <v>0</v>
      </c>
      <c r="N1140" s="665">
        <v>1</v>
      </c>
      <c r="O1140" s="748">
        <v>0.5</v>
      </c>
      <c r="P1140" s="666">
        <v>0</v>
      </c>
      <c r="Q1140" s="681"/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5</v>
      </c>
      <c r="B1141" s="665" t="s">
        <v>2566</v>
      </c>
      <c r="C1141" s="665" t="s">
        <v>2929</v>
      </c>
      <c r="D1141" s="746" t="s">
        <v>4080</v>
      </c>
      <c r="E1141" s="747" t="s">
        <v>2952</v>
      </c>
      <c r="F1141" s="665" t="s">
        <v>2921</v>
      </c>
      <c r="G1141" s="665" t="s">
        <v>3534</v>
      </c>
      <c r="H1141" s="665" t="s">
        <v>529</v>
      </c>
      <c r="I1141" s="665" t="s">
        <v>4012</v>
      </c>
      <c r="J1141" s="665" t="s">
        <v>1173</v>
      </c>
      <c r="K1141" s="665" t="s">
        <v>4013</v>
      </c>
      <c r="L1141" s="666">
        <v>0</v>
      </c>
      <c r="M1141" s="666">
        <v>0</v>
      </c>
      <c r="N1141" s="665">
        <v>1</v>
      </c>
      <c r="O1141" s="748">
        <v>0.5</v>
      </c>
      <c r="P1141" s="666">
        <v>0</v>
      </c>
      <c r="Q1141" s="681"/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5</v>
      </c>
      <c r="B1142" s="665" t="s">
        <v>2566</v>
      </c>
      <c r="C1142" s="665" t="s">
        <v>2929</v>
      </c>
      <c r="D1142" s="746" t="s">
        <v>4080</v>
      </c>
      <c r="E1142" s="747" t="s">
        <v>2952</v>
      </c>
      <c r="F1142" s="665" t="s">
        <v>2921</v>
      </c>
      <c r="G1142" s="665" t="s">
        <v>2983</v>
      </c>
      <c r="H1142" s="665" t="s">
        <v>1433</v>
      </c>
      <c r="I1142" s="665" t="s">
        <v>1594</v>
      </c>
      <c r="J1142" s="665" t="s">
        <v>2692</v>
      </c>
      <c r="K1142" s="665" t="s">
        <v>2694</v>
      </c>
      <c r="L1142" s="666">
        <v>186.87</v>
      </c>
      <c r="M1142" s="666">
        <v>373.74</v>
      </c>
      <c r="N1142" s="665">
        <v>2</v>
      </c>
      <c r="O1142" s="748">
        <v>1</v>
      </c>
      <c r="P1142" s="666">
        <v>186.87</v>
      </c>
      <c r="Q1142" s="681">
        <v>0.5</v>
      </c>
      <c r="R1142" s="665">
        <v>1</v>
      </c>
      <c r="S1142" s="681">
        <v>0.5</v>
      </c>
      <c r="T1142" s="748">
        <v>0.5</v>
      </c>
      <c r="U1142" s="704">
        <v>0.5</v>
      </c>
    </row>
    <row r="1143" spans="1:21" ht="14.4" customHeight="1" x14ac:dyDescent="0.3">
      <c r="A1143" s="664">
        <v>5</v>
      </c>
      <c r="B1143" s="665" t="s">
        <v>2566</v>
      </c>
      <c r="C1143" s="665" t="s">
        <v>2929</v>
      </c>
      <c r="D1143" s="746" t="s">
        <v>4080</v>
      </c>
      <c r="E1143" s="747" t="s">
        <v>2952</v>
      </c>
      <c r="F1143" s="665" t="s">
        <v>2921</v>
      </c>
      <c r="G1143" s="665" t="s">
        <v>2984</v>
      </c>
      <c r="H1143" s="665" t="s">
        <v>529</v>
      </c>
      <c r="I1143" s="665" t="s">
        <v>2985</v>
      </c>
      <c r="J1143" s="665" t="s">
        <v>976</v>
      </c>
      <c r="K1143" s="665" t="s">
        <v>2986</v>
      </c>
      <c r="L1143" s="666">
        <v>26.37</v>
      </c>
      <c r="M1143" s="666">
        <v>52.74</v>
      </c>
      <c r="N1143" s="665">
        <v>2</v>
      </c>
      <c r="O1143" s="748">
        <v>2</v>
      </c>
      <c r="P1143" s="666">
        <v>26.37</v>
      </c>
      <c r="Q1143" s="681">
        <v>0.5</v>
      </c>
      <c r="R1143" s="665">
        <v>1</v>
      </c>
      <c r="S1143" s="681">
        <v>0.5</v>
      </c>
      <c r="T1143" s="748">
        <v>1</v>
      </c>
      <c r="U1143" s="704">
        <v>0.5</v>
      </c>
    </row>
    <row r="1144" spans="1:21" ht="14.4" customHeight="1" x14ac:dyDescent="0.3">
      <c r="A1144" s="664">
        <v>5</v>
      </c>
      <c r="B1144" s="665" t="s">
        <v>2566</v>
      </c>
      <c r="C1144" s="665" t="s">
        <v>2929</v>
      </c>
      <c r="D1144" s="746" t="s">
        <v>4080</v>
      </c>
      <c r="E1144" s="747" t="s">
        <v>2952</v>
      </c>
      <c r="F1144" s="665" t="s">
        <v>2921</v>
      </c>
      <c r="G1144" s="665" t="s">
        <v>2984</v>
      </c>
      <c r="H1144" s="665" t="s">
        <v>529</v>
      </c>
      <c r="I1144" s="665" t="s">
        <v>975</v>
      </c>
      <c r="J1144" s="665" t="s">
        <v>976</v>
      </c>
      <c r="K1144" s="665" t="s">
        <v>2987</v>
      </c>
      <c r="L1144" s="666">
        <v>52.75</v>
      </c>
      <c r="M1144" s="666">
        <v>52.75</v>
      </c>
      <c r="N1144" s="665">
        <v>1</v>
      </c>
      <c r="O1144" s="748">
        <v>1</v>
      </c>
      <c r="P1144" s="666">
        <v>52.75</v>
      </c>
      <c r="Q1144" s="681">
        <v>1</v>
      </c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5</v>
      </c>
      <c r="B1145" s="665" t="s">
        <v>2566</v>
      </c>
      <c r="C1145" s="665" t="s">
        <v>2929</v>
      </c>
      <c r="D1145" s="746" t="s">
        <v>4080</v>
      </c>
      <c r="E1145" s="747" t="s">
        <v>2952</v>
      </c>
      <c r="F1145" s="665" t="s">
        <v>2921</v>
      </c>
      <c r="G1145" s="665" t="s">
        <v>3003</v>
      </c>
      <c r="H1145" s="665" t="s">
        <v>1433</v>
      </c>
      <c r="I1145" s="665" t="s">
        <v>1484</v>
      </c>
      <c r="J1145" s="665" t="s">
        <v>1485</v>
      </c>
      <c r="K1145" s="665" t="s">
        <v>3081</v>
      </c>
      <c r="L1145" s="666">
        <v>1847.49</v>
      </c>
      <c r="M1145" s="666">
        <v>1847.49</v>
      </c>
      <c r="N1145" s="665">
        <v>1</v>
      </c>
      <c r="O1145" s="748">
        <v>0.5</v>
      </c>
      <c r="P1145" s="666">
        <v>1847.49</v>
      </c>
      <c r="Q1145" s="681">
        <v>1</v>
      </c>
      <c r="R1145" s="665">
        <v>1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5</v>
      </c>
      <c r="B1146" s="665" t="s">
        <v>2566</v>
      </c>
      <c r="C1146" s="665" t="s">
        <v>2929</v>
      </c>
      <c r="D1146" s="746" t="s">
        <v>4080</v>
      </c>
      <c r="E1146" s="747" t="s">
        <v>2952</v>
      </c>
      <c r="F1146" s="665" t="s">
        <v>2921</v>
      </c>
      <c r="G1146" s="665" t="s">
        <v>3003</v>
      </c>
      <c r="H1146" s="665" t="s">
        <v>1433</v>
      </c>
      <c r="I1146" s="665" t="s">
        <v>3162</v>
      </c>
      <c r="J1146" s="665" t="s">
        <v>1485</v>
      </c>
      <c r="K1146" s="665" t="s">
        <v>3010</v>
      </c>
      <c r="L1146" s="666">
        <v>2309.36</v>
      </c>
      <c r="M1146" s="666">
        <v>2309.36</v>
      </c>
      <c r="N1146" s="665">
        <v>1</v>
      </c>
      <c r="O1146" s="748">
        <v>1</v>
      </c>
      <c r="P1146" s="666">
        <v>2309.36</v>
      </c>
      <c r="Q1146" s="681">
        <v>1</v>
      </c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5</v>
      </c>
      <c r="B1147" s="665" t="s">
        <v>2566</v>
      </c>
      <c r="C1147" s="665" t="s">
        <v>2929</v>
      </c>
      <c r="D1147" s="746" t="s">
        <v>4080</v>
      </c>
      <c r="E1147" s="747" t="s">
        <v>2952</v>
      </c>
      <c r="F1147" s="665" t="s">
        <v>2921</v>
      </c>
      <c r="G1147" s="665" t="s">
        <v>3011</v>
      </c>
      <c r="H1147" s="665" t="s">
        <v>529</v>
      </c>
      <c r="I1147" s="665" t="s">
        <v>3012</v>
      </c>
      <c r="J1147" s="665" t="s">
        <v>823</v>
      </c>
      <c r="K1147" s="665" t="s">
        <v>3013</v>
      </c>
      <c r="L1147" s="666">
        <v>0</v>
      </c>
      <c r="M1147" s="666">
        <v>0</v>
      </c>
      <c r="N1147" s="665">
        <v>1</v>
      </c>
      <c r="O1147" s="748">
        <v>0.5</v>
      </c>
      <c r="P1147" s="666">
        <v>0</v>
      </c>
      <c r="Q1147" s="681"/>
      <c r="R1147" s="665">
        <v>1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5</v>
      </c>
      <c r="B1148" s="665" t="s">
        <v>2566</v>
      </c>
      <c r="C1148" s="665" t="s">
        <v>2929</v>
      </c>
      <c r="D1148" s="746" t="s">
        <v>4080</v>
      </c>
      <c r="E1148" s="747" t="s">
        <v>2952</v>
      </c>
      <c r="F1148" s="665" t="s">
        <v>2921</v>
      </c>
      <c r="G1148" s="665" t="s">
        <v>3447</v>
      </c>
      <c r="H1148" s="665" t="s">
        <v>1433</v>
      </c>
      <c r="I1148" s="665" t="s">
        <v>2354</v>
      </c>
      <c r="J1148" s="665" t="s">
        <v>2355</v>
      </c>
      <c r="K1148" s="665" t="s">
        <v>2831</v>
      </c>
      <c r="L1148" s="666">
        <v>41.63</v>
      </c>
      <c r="M1148" s="666">
        <v>83.26</v>
      </c>
      <c r="N1148" s="665">
        <v>2</v>
      </c>
      <c r="O1148" s="748">
        <v>1</v>
      </c>
      <c r="P1148" s="666">
        <v>83.26</v>
      </c>
      <c r="Q1148" s="681">
        <v>1</v>
      </c>
      <c r="R1148" s="665">
        <v>2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5</v>
      </c>
      <c r="B1149" s="665" t="s">
        <v>2566</v>
      </c>
      <c r="C1149" s="665" t="s">
        <v>2929</v>
      </c>
      <c r="D1149" s="746" t="s">
        <v>4080</v>
      </c>
      <c r="E1149" s="747" t="s">
        <v>2952</v>
      </c>
      <c r="F1149" s="665" t="s">
        <v>2921</v>
      </c>
      <c r="G1149" s="665" t="s">
        <v>3023</v>
      </c>
      <c r="H1149" s="665" t="s">
        <v>529</v>
      </c>
      <c r="I1149" s="665" t="s">
        <v>894</v>
      </c>
      <c r="J1149" s="665" t="s">
        <v>895</v>
      </c>
      <c r="K1149" s="665" t="s">
        <v>3024</v>
      </c>
      <c r="L1149" s="666">
        <v>657.67</v>
      </c>
      <c r="M1149" s="666">
        <v>3946.0199999999995</v>
      </c>
      <c r="N1149" s="665">
        <v>6</v>
      </c>
      <c r="O1149" s="748">
        <v>2.5</v>
      </c>
      <c r="P1149" s="666">
        <v>2630.68</v>
      </c>
      <c r="Q1149" s="681">
        <v>0.66666666666666674</v>
      </c>
      <c r="R1149" s="665">
        <v>4</v>
      </c>
      <c r="S1149" s="681">
        <v>0.66666666666666663</v>
      </c>
      <c r="T1149" s="748">
        <v>2</v>
      </c>
      <c r="U1149" s="704">
        <v>0.8</v>
      </c>
    </row>
    <row r="1150" spans="1:21" ht="14.4" customHeight="1" x14ac:dyDescent="0.3">
      <c r="A1150" s="664">
        <v>5</v>
      </c>
      <c r="B1150" s="665" t="s">
        <v>2566</v>
      </c>
      <c r="C1150" s="665" t="s">
        <v>2929</v>
      </c>
      <c r="D1150" s="746" t="s">
        <v>4080</v>
      </c>
      <c r="E1150" s="747" t="s">
        <v>2952</v>
      </c>
      <c r="F1150" s="665" t="s">
        <v>2921</v>
      </c>
      <c r="G1150" s="665" t="s">
        <v>3870</v>
      </c>
      <c r="H1150" s="665" t="s">
        <v>529</v>
      </c>
      <c r="I1150" s="665" t="s">
        <v>3912</v>
      </c>
      <c r="J1150" s="665" t="s">
        <v>3875</v>
      </c>
      <c r="K1150" s="665" t="s">
        <v>3913</v>
      </c>
      <c r="L1150" s="666">
        <v>260.81</v>
      </c>
      <c r="M1150" s="666">
        <v>260.81</v>
      </c>
      <c r="N1150" s="665">
        <v>1</v>
      </c>
      <c r="O1150" s="748">
        <v>0.5</v>
      </c>
      <c r="P1150" s="666">
        <v>260.81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5</v>
      </c>
      <c r="B1151" s="665" t="s">
        <v>2566</v>
      </c>
      <c r="C1151" s="665" t="s">
        <v>2929</v>
      </c>
      <c r="D1151" s="746" t="s">
        <v>4080</v>
      </c>
      <c r="E1151" s="747" t="s">
        <v>2952</v>
      </c>
      <c r="F1151" s="665" t="s">
        <v>2923</v>
      </c>
      <c r="G1151" s="665" t="s">
        <v>3124</v>
      </c>
      <c r="H1151" s="665" t="s">
        <v>529</v>
      </c>
      <c r="I1151" s="665" t="s">
        <v>3624</v>
      </c>
      <c r="J1151" s="665" t="s">
        <v>3620</v>
      </c>
      <c r="K1151" s="665" t="s">
        <v>3625</v>
      </c>
      <c r="L1151" s="666">
        <v>410</v>
      </c>
      <c r="M1151" s="666">
        <v>410</v>
      </c>
      <c r="N1151" s="665">
        <v>1</v>
      </c>
      <c r="O1151" s="748">
        <v>1</v>
      </c>
      <c r="P1151" s="666">
        <v>410</v>
      </c>
      <c r="Q1151" s="681">
        <v>1</v>
      </c>
      <c r="R1151" s="665">
        <v>1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5</v>
      </c>
      <c r="B1152" s="665" t="s">
        <v>2566</v>
      </c>
      <c r="C1152" s="665" t="s">
        <v>2929</v>
      </c>
      <c r="D1152" s="746" t="s">
        <v>4080</v>
      </c>
      <c r="E1152" s="747" t="s">
        <v>2952</v>
      </c>
      <c r="F1152" s="665" t="s">
        <v>2923</v>
      </c>
      <c r="G1152" s="665" t="s">
        <v>3124</v>
      </c>
      <c r="H1152" s="665" t="s">
        <v>529</v>
      </c>
      <c r="I1152" s="665" t="s">
        <v>3416</v>
      </c>
      <c r="J1152" s="665" t="s">
        <v>3126</v>
      </c>
      <c r="K1152" s="665" t="s">
        <v>3730</v>
      </c>
      <c r="L1152" s="666">
        <v>600</v>
      </c>
      <c r="M1152" s="666">
        <v>1200</v>
      </c>
      <c r="N1152" s="665">
        <v>2</v>
      </c>
      <c r="O1152" s="748">
        <v>2</v>
      </c>
      <c r="P1152" s="666">
        <v>1200</v>
      </c>
      <c r="Q1152" s="681">
        <v>1</v>
      </c>
      <c r="R1152" s="665">
        <v>2</v>
      </c>
      <c r="S1152" s="681">
        <v>1</v>
      </c>
      <c r="T1152" s="748">
        <v>2</v>
      </c>
      <c r="U1152" s="704">
        <v>1</v>
      </c>
    </row>
    <row r="1153" spans="1:21" ht="14.4" customHeight="1" x14ac:dyDescent="0.3">
      <c r="A1153" s="664">
        <v>5</v>
      </c>
      <c r="B1153" s="665" t="s">
        <v>2566</v>
      </c>
      <c r="C1153" s="665" t="s">
        <v>2929</v>
      </c>
      <c r="D1153" s="746" t="s">
        <v>4080</v>
      </c>
      <c r="E1153" s="747" t="s">
        <v>2952</v>
      </c>
      <c r="F1153" s="665" t="s">
        <v>2923</v>
      </c>
      <c r="G1153" s="665" t="s">
        <v>3124</v>
      </c>
      <c r="H1153" s="665" t="s">
        <v>529</v>
      </c>
      <c r="I1153" s="665" t="s">
        <v>3125</v>
      </c>
      <c r="J1153" s="665" t="s">
        <v>3126</v>
      </c>
      <c r="K1153" s="665" t="s">
        <v>3293</v>
      </c>
      <c r="L1153" s="666">
        <v>600</v>
      </c>
      <c r="M1153" s="666">
        <v>1200</v>
      </c>
      <c r="N1153" s="665">
        <v>2</v>
      </c>
      <c r="O1153" s="748">
        <v>2</v>
      </c>
      <c r="P1153" s="666">
        <v>600</v>
      </c>
      <c r="Q1153" s="681">
        <v>0.5</v>
      </c>
      <c r="R1153" s="665">
        <v>1</v>
      </c>
      <c r="S1153" s="681">
        <v>0.5</v>
      </c>
      <c r="T1153" s="748">
        <v>1</v>
      </c>
      <c r="U1153" s="704">
        <v>0.5</v>
      </c>
    </row>
    <row r="1154" spans="1:21" ht="14.4" customHeight="1" x14ac:dyDescent="0.3">
      <c r="A1154" s="664">
        <v>5</v>
      </c>
      <c r="B1154" s="665" t="s">
        <v>2566</v>
      </c>
      <c r="C1154" s="665" t="s">
        <v>2929</v>
      </c>
      <c r="D1154" s="746" t="s">
        <v>4080</v>
      </c>
      <c r="E1154" s="747" t="s">
        <v>2952</v>
      </c>
      <c r="F1154" s="665" t="s">
        <v>2923</v>
      </c>
      <c r="G1154" s="665" t="s">
        <v>3124</v>
      </c>
      <c r="H1154" s="665" t="s">
        <v>529</v>
      </c>
      <c r="I1154" s="665" t="s">
        <v>3125</v>
      </c>
      <c r="J1154" s="665" t="s">
        <v>3126</v>
      </c>
      <c r="K1154" s="665" t="s">
        <v>3127</v>
      </c>
      <c r="L1154" s="666">
        <v>600</v>
      </c>
      <c r="M1154" s="666">
        <v>1200</v>
      </c>
      <c r="N1154" s="665">
        <v>2</v>
      </c>
      <c r="O1154" s="748">
        <v>1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5</v>
      </c>
      <c r="B1155" s="665" t="s">
        <v>2566</v>
      </c>
      <c r="C1155" s="665" t="s">
        <v>2929</v>
      </c>
      <c r="D1155" s="746" t="s">
        <v>4080</v>
      </c>
      <c r="E1155" s="747" t="s">
        <v>2952</v>
      </c>
      <c r="F1155" s="665" t="s">
        <v>2923</v>
      </c>
      <c r="G1155" s="665" t="s">
        <v>3128</v>
      </c>
      <c r="H1155" s="665" t="s">
        <v>529</v>
      </c>
      <c r="I1155" s="665" t="s">
        <v>3734</v>
      </c>
      <c r="J1155" s="665" t="s">
        <v>3735</v>
      </c>
      <c r="K1155" s="665" t="s">
        <v>3736</v>
      </c>
      <c r="L1155" s="666">
        <v>1000</v>
      </c>
      <c r="M1155" s="666">
        <v>1000</v>
      </c>
      <c r="N1155" s="665">
        <v>1</v>
      </c>
      <c r="O1155" s="748">
        <v>1</v>
      </c>
      <c r="P1155" s="666">
        <v>1000</v>
      </c>
      <c r="Q1155" s="681">
        <v>1</v>
      </c>
      <c r="R1155" s="665">
        <v>1</v>
      </c>
      <c r="S1155" s="681">
        <v>1</v>
      </c>
      <c r="T1155" s="748">
        <v>1</v>
      </c>
      <c r="U1155" s="704">
        <v>1</v>
      </c>
    </row>
    <row r="1156" spans="1:21" ht="14.4" customHeight="1" x14ac:dyDescent="0.3">
      <c r="A1156" s="664">
        <v>5</v>
      </c>
      <c r="B1156" s="665" t="s">
        <v>2566</v>
      </c>
      <c r="C1156" s="665" t="s">
        <v>2929</v>
      </c>
      <c r="D1156" s="746" t="s">
        <v>4080</v>
      </c>
      <c r="E1156" s="747" t="s">
        <v>2945</v>
      </c>
      <c r="F1156" s="665" t="s">
        <v>2921</v>
      </c>
      <c r="G1156" s="665" t="s">
        <v>2962</v>
      </c>
      <c r="H1156" s="665" t="s">
        <v>1433</v>
      </c>
      <c r="I1156" s="665" t="s">
        <v>3237</v>
      </c>
      <c r="J1156" s="665" t="s">
        <v>3238</v>
      </c>
      <c r="K1156" s="665" t="s">
        <v>3239</v>
      </c>
      <c r="L1156" s="666">
        <v>117.73</v>
      </c>
      <c r="M1156" s="666">
        <v>117.73</v>
      </c>
      <c r="N1156" s="665">
        <v>1</v>
      </c>
      <c r="O1156" s="748">
        <v>0.5</v>
      </c>
      <c r="P1156" s="666"/>
      <c r="Q1156" s="681">
        <v>0</v>
      </c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5</v>
      </c>
      <c r="B1157" s="665" t="s">
        <v>2566</v>
      </c>
      <c r="C1157" s="665" t="s">
        <v>2929</v>
      </c>
      <c r="D1157" s="746" t="s">
        <v>4080</v>
      </c>
      <c r="E1157" s="747" t="s">
        <v>2945</v>
      </c>
      <c r="F1157" s="665" t="s">
        <v>2921</v>
      </c>
      <c r="G1157" s="665" t="s">
        <v>2962</v>
      </c>
      <c r="H1157" s="665" t="s">
        <v>1433</v>
      </c>
      <c r="I1157" s="665" t="s">
        <v>3905</v>
      </c>
      <c r="J1157" s="665" t="s">
        <v>3213</v>
      </c>
      <c r="K1157" s="665" t="s">
        <v>3906</v>
      </c>
      <c r="L1157" s="666">
        <v>543.36</v>
      </c>
      <c r="M1157" s="666">
        <v>543.36</v>
      </c>
      <c r="N1157" s="665">
        <v>1</v>
      </c>
      <c r="O1157" s="748">
        <v>0.5</v>
      </c>
      <c r="P1157" s="666">
        <v>543.36</v>
      </c>
      <c r="Q1157" s="681">
        <v>1</v>
      </c>
      <c r="R1157" s="665">
        <v>1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5</v>
      </c>
      <c r="B1158" s="665" t="s">
        <v>2566</v>
      </c>
      <c r="C1158" s="665" t="s">
        <v>2929</v>
      </c>
      <c r="D1158" s="746" t="s">
        <v>4080</v>
      </c>
      <c r="E1158" s="747" t="s">
        <v>2945</v>
      </c>
      <c r="F1158" s="665" t="s">
        <v>2921</v>
      </c>
      <c r="G1158" s="665" t="s">
        <v>2962</v>
      </c>
      <c r="H1158" s="665" t="s">
        <v>1433</v>
      </c>
      <c r="I1158" s="665" t="s">
        <v>4014</v>
      </c>
      <c r="J1158" s="665" t="s">
        <v>2738</v>
      </c>
      <c r="K1158" s="665" t="s">
        <v>4015</v>
      </c>
      <c r="L1158" s="666">
        <v>603.73</v>
      </c>
      <c r="M1158" s="666">
        <v>1207.46</v>
      </c>
      <c r="N1158" s="665">
        <v>2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5</v>
      </c>
      <c r="B1159" s="665" t="s">
        <v>2566</v>
      </c>
      <c r="C1159" s="665" t="s">
        <v>2929</v>
      </c>
      <c r="D1159" s="746" t="s">
        <v>4080</v>
      </c>
      <c r="E1159" s="747" t="s">
        <v>2945</v>
      </c>
      <c r="F1159" s="665" t="s">
        <v>2921</v>
      </c>
      <c r="G1159" s="665" t="s">
        <v>2969</v>
      </c>
      <c r="H1159" s="665" t="s">
        <v>529</v>
      </c>
      <c r="I1159" s="665" t="s">
        <v>3143</v>
      </c>
      <c r="J1159" s="665" t="s">
        <v>2971</v>
      </c>
      <c r="K1159" s="665" t="s">
        <v>3144</v>
      </c>
      <c r="L1159" s="666">
        <v>0</v>
      </c>
      <c r="M1159" s="666">
        <v>0</v>
      </c>
      <c r="N1159" s="665">
        <v>1</v>
      </c>
      <c r="O1159" s="748">
        <v>1</v>
      </c>
      <c r="P1159" s="666">
        <v>0</v>
      </c>
      <c r="Q1159" s="681"/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5</v>
      </c>
      <c r="B1160" s="665" t="s">
        <v>2566</v>
      </c>
      <c r="C1160" s="665" t="s">
        <v>2929</v>
      </c>
      <c r="D1160" s="746" t="s">
        <v>4080</v>
      </c>
      <c r="E1160" s="747" t="s">
        <v>2945</v>
      </c>
      <c r="F1160" s="665" t="s">
        <v>2921</v>
      </c>
      <c r="G1160" s="665" t="s">
        <v>2973</v>
      </c>
      <c r="H1160" s="665" t="s">
        <v>529</v>
      </c>
      <c r="I1160" s="665" t="s">
        <v>695</v>
      </c>
      <c r="J1160" s="665" t="s">
        <v>696</v>
      </c>
      <c r="K1160" s="665" t="s">
        <v>2974</v>
      </c>
      <c r="L1160" s="666">
        <v>91.11</v>
      </c>
      <c r="M1160" s="666">
        <v>455.54999999999995</v>
      </c>
      <c r="N1160" s="665">
        <v>5</v>
      </c>
      <c r="O1160" s="748">
        <v>5</v>
      </c>
      <c r="P1160" s="666">
        <v>182.22</v>
      </c>
      <c r="Q1160" s="681">
        <v>0.4</v>
      </c>
      <c r="R1160" s="665">
        <v>2</v>
      </c>
      <c r="S1160" s="681">
        <v>0.4</v>
      </c>
      <c r="T1160" s="748">
        <v>2</v>
      </c>
      <c r="U1160" s="704">
        <v>0.4</v>
      </c>
    </row>
    <row r="1161" spans="1:21" ht="14.4" customHeight="1" x14ac:dyDescent="0.3">
      <c r="A1161" s="664">
        <v>5</v>
      </c>
      <c r="B1161" s="665" t="s">
        <v>2566</v>
      </c>
      <c r="C1161" s="665" t="s">
        <v>2929</v>
      </c>
      <c r="D1161" s="746" t="s">
        <v>4080</v>
      </c>
      <c r="E1161" s="747" t="s">
        <v>2945</v>
      </c>
      <c r="F1161" s="665" t="s">
        <v>2921</v>
      </c>
      <c r="G1161" s="665" t="s">
        <v>2973</v>
      </c>
      <c r="H1161" s="665" t="s">
        <v>529</v>
      </c>
      <c r="I1161" s="665" t="s">
        <v>3193</v>
      </c>
      <c r="J1161" s="665" t="s">
        <v>696</v>
      </c>
      <c r="K1161" s="665" t="s">
        <v>2974</v>
      </c>
      <c r="L1161" s="666">
        <v>91.11</v>
      </c>
      <c r="M1161" s="666">
        <v>91.11</v>
      </c>
      <c r="N1161" s="665">
        <v>1</v>
      </c>
      <c r="O1161" s="748">
        <v>1</v>
      </c>
      <c r="P1161" s="666">
        <v>91.11</v>
      </c>
      <c r="Q1161" s="681">
        <v>1</v>
      </c>
      <c r="R1161" s="665">
        <v>1</v>
      </c>
      <c r="S1161" s="681">
        <v>1</v>
      </c>
      <c r="T1161" s="748">
        <v>1</v>
      </c>
      <c r="U1161" s="704">
        <v>1</v>
      </c>
    </row>
    <row r="1162" spans="1:21" ht="14.4" customHeight="1" x14ac:dyDescent="0.3">
      <c r="A1162" s="664">
        <v>5</v>
      </c>
      <c r="B1162" s="665" t="s">
        <v>2566</v>
      </c>
      <c r="C1162" s="665" t="s">
        <v>2929</v>
      </c>
      <c r="D1162" s="746" t="s">
        <v>4080</v>
      </c>
      <c r="E1162" s="747" t="s">
        <v>2945</v>
      </c>
      <c r="F1162" s="665" t="s">
        <v>2921</v>
      </c>
      <c r="G1162" s="665" t="s">
        <v>2973</v>
      </c>
      <c r="H1162" s="665" t="s">
        <v>529</v>
      </c>
      <c r="I1162" s="665" t="s">
        <v>3051</v>
      </c>
      <c r="J1162" s="665" t="s">
        <v>696</v>
      </c>
      <c r="K1162" s="665" t="s">
        <v>2974</v>
      </c>
      <c r="L1162" s="666">
        <v>91.11</v>
      </c>
      <c r="M1162" s="666">
        <v>91.11</v>
      </c>
      <c r="N1162" s="665">
        <v>1</v>
      </c>
      <c r="O1162" s="748">
        <v>1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5</v>
      </c>
      <c r="B1163" s="665" t="s">
        <v>2566</v>
      </c>
      <c r="C1163" s="665" t="s">
        <v>2929</v>
      </c>
      <c r="D1163" s="746" t="s">
        <v>4080</v>
      </c>
      <c r="E1163" s="747" t="s">
        <v>2945</v>
      </c>
      <c r="F1163" s="665" t="s">
        <v>2921</v>
      </c>
      <c r="G1163" s="665" t="s">
        <v>2973</v>
      </c>
      <c r="H1163" s="665" t="s">
        <v>529</v>
      </c>
      <c r="I1163" s="665" t="s">
        <v>4016</v>
      </c>
      <c r="J1163" s="665" t="s">
        <v>696</v>
      </c>
      <c r="K1163" s="665" t="s">
        <v>4017</v>
      </c>
      <c r="L1163" s="666">
        <v>91.11</v>
      </c>
      <c r="M1163" s="666">
        <v>91.11</v>
      </c>
      <c r="N1163" s="665">
        <v>1</v>
      </c>
      <c r="O1163" s="748">
        <v>1</v>
      </c>
      <c r="P1163" s="666">
        <v>91.11</v>
      </c>
      <c r="Q1163" s="681">
        <v>1</v>
      </c>
      <c r="R1163" s="665">
        <v>1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5</v>
      </c>
      <c r="B1164" s="665" t="s">
        <v>2566</v>
      </c>
      <c r="C1164" s="665" t="s">
        <v>2929</v>
      </c>
      <c r="D1164" s="746" t="s">
        <v>4080</v>
      </c>
      <c r="E1164" s="747" t="s">
        <v>2945</v>
      </c>
      <c r="F1164" s="665" t="s">
        <v>2921</v>
      </c>
      <c r="G1164" s="665" t="s">
        <v>2973</v>
      </c>
      <c r="H1164" s="665" t="s">
        <v>529</v>
      </c>
      <c r="I1164" s="665" t="s">
        <v>2975</v>
      </c>
      <c r="J1164" s="665" t="s">
        <v>696</v>
      </c>
      <c r="K1164" s="665" t="s">
        <v>2976</v>
      </c>
      <c r="L1164" s="666">
        <v>0</v>
      </c>
      <c r="M1164" s="666">
        <v>0</v>
      </c>
      <c r="N1164" s="665">
        <v>7</v>
      </c>
      <c r="O1164" s="748">
        <v>6.5</v>
      </c>
      <c r="P1164" s="666">
        <v>0</v>
      </c>
      <c r="Q1164" s="681"/>
      <c r="R1164" s="665">
        <v>4</v>
      </c>
      <c r="S1164" s="681">
        <v>0.5714285714285714</v>
      </c>
      <c r="T1164" s="748">
        <v>4</v>
      </c>
      <c r="U1164" s="704">
        <v>0.61538461538461542</v>
      </c>
    </row>
    <row r="1165" spans="1:21" ht="14.4" customHeight="1" x14ac:dyDescent="0.3">
      <c r="A1165" s="664">
        <v>5</v>
      </c>
      <c r="B1165" s="665" t="s">
        <v>2566</v>
      </c>
      <c r="C1165" s="665" t="s">
        <v>2929</v>
      </c>
      <c r="D1165" s="746" t="s">
        <v>4080</v>
      </c>
      <c r="E1165" s="747" t="s">
        <v>2945</v>
      </c>
      <c r="F1165" s="665" t="s">
        <v>2921</v>
      </c>
      <c r="G1165" s="665" t="s">
        <v>2973</v>
      </c>
      <c r="H1165" s="665" t="s">
        <v>529</v>
      </c>
      <c r="I1165" s="665" t="s">
        <v>3145</v>
      </c>
      <c r="J1165" s="665" t="s">
        <v>696</v>
      </c>
      <c r="K1165" s="665" t="s">
        <v>2976</v>
      </c>
      <c r="L1165" s="666">
        <v>0</v>
      </c>
      <c r="M1165" s="666">
        <v>0</v>
      </c>
      <c r="N1165" s="665">
        <v>8</v>
      </c>
      <c r="O1165" s="748">
        <v>6.5</v>
      </c>
      <c r="P1165" s="666">
        <v>0</v>
      </c>
      <c r="Q1165" s="681"/>
      <c r="R1165" s="665">
        <v>6</v>
      </c>
      <c r="S1165" s="681">
        <v>0.75</v>
      </c>
      <c r="T1165" s="748">
        <v>5</v>
      </c>
      <c r="U1165" s="704">
        <v>0.76923076923076927</v>
      </c>
    </row>
    <row r="1166" spans="1:21" ht="14.4" customHeight="1" x14ac:dyDescent="0.3">
      <c r="A1166" s="664">
        <v>5</v>
      </c>
      <c r="B1166" s="665" t="s">
        <v>2566</v>
      </c>
      <c r="C1166" s="665" t="s">
        <v>2929</v>
      </c>
      <c r="D1166" s="746" t="s">
        <v>4080</v>
      </c>
      <c r="E1166" s="747" t="s">
        <v>2945</v>
      </c>
      <c r="F1166" s="665" t="s">
        <v>2921</v>
      </c>
      <c r="G1166" s="665" t="s">
        <v>2973</v>
      </c>
      <c r="H1166" s="665" t="s">
        <v>529</v>
      </c>
      <c r="I1166" s="665" t="s">
        <v>3145</v>
      </c>
      <c r="J1166" s="665" t="s">
        <v>696</v>
      </c>
      <c r="K1166" s="665" t="s">
        <v>2976</v>
      </c>
      <c r="L1166" s="666">
        <v>182.22</v>
      </c>
      <c r="M1166" s="666">
        <v>364.44</v>
      </c>
      <c r="N1166" s="665">
        <v>2</v>
      </c>
      <c r="O1166" s="748">
        <v>2</v>
      </c>
      <c r="P1166" s="666">
        <v>364.44</v>
      </c>
      <c r="Q1166" s="681">
        <v>1</v>
      </c>
      <c r="R1166" s="665">
        <v>2</v>
      </c>
      <c r="S1166" s="681">
        <v>1</v>
      </c>
      <c r="T1166" s="748">
        <v>2</v>
      </c>
      <c r="U1166" s="704">
        <v>1</v>
      </c>
    </row>
    <row r="1167" spans="1:21" ht="14.4" customHeight="1" x14ac:dyDescent="0.3">
      <c r="A1167" s="664">
        <v>5</v>
      </c>
      <c r="B1167" s="665" t="s">
        <v>2566</v>
      </c>
      <c r="C1167" s="665" t="s">
        <v>2929</v>
      </c>
      <c r="D1167" s="746" t="s">
        <v>4080</v>
      </c>
      <c r="E1167" s="747" t="s">
        <v>2945</v>
      </c>
      <c r="F1167" s="665" t="s">
        <v>2921</v>
      </c>
      <c r="G1167" s="665" t="s">
        <v>3923</v>
      </c>
      <c r="H1167" s="665" t="s">
        <v>529</v>
      </c>
      <c r="I1167" s="665" t="s">
        <v>3931</v>
      </c>
      <c r="J1167" s="665" t="s">
        <v>3925</v>
      </c>
      <c r="K1167" s="665" t="s">
        <v>3932</v>
      </c>
      <c r="L1167" s="666">
        <v>0</v>
      </c>
      <c r="M1167" s="666">
        <v>0</v>
      </c>
      <c r="N1167" s="665">
        <v>1</v>
      </c>
      <c r="O1167" s="748">
        <v>1</v>
      </c>
      <c r="P1167" s="666">
        <v>0</v>
      </c>
      <c r="Q1167" s="681"/>
      <c r="R1167" s="665">
        <v>1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5</v>
      </c>
      <c r="B1168" s="665" t="s">
        <v>2566</v>
      </c>
      <c r="C1168" s="665" t="s">
        <v>2929</v>
      </c>
      <c r="D1168" s="746" t="s">
        <v>4080</v>
      </c>
      <c r="E1168" s="747" t="s">
        <v>2945</v>
      </c>
      <c r="F1168" s="665" t="s">
        <v>2921</v>
      </c>
      <c r="G1168" s="665" t="s">
        <v>3150</v>
      </c>
      <c r="H1168" s="665" t="s">
        <v>529</v>
      </c>
      <c r="I1168" s="665" t="s">
        <v>1674</v>
      </c>
      <c r="J1168" s="665" t="s">
        <v>1645</v>
      </c>
      <c r="K1168" s="665" t="s">
        <v>3151</v>
      </c>
      <c r="L1168" s="666">
        <v>64.36</v>
      </c>
      <c r="M1168" s="666">
        <v>64.36</v>
      </c>
      <c r="N1168" s="665">
        <v>1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5</v>
      </c>
      <c r="B1169" s="665" t="s">
        <v>2566</v>
      </c>
      <c r="C1169" s="665" t="s">
        <v>2929</v>
      </c>
      <c r="D1169" s="746" t="s">
        <v>4080</v>
      </c>
      <c r="E1169" s="747" t="s">
        <v>2945</v>
      </c>
      <c r="F1169" s="665" t="s">
        <v>2921</v>
      </c>
      <c r="G1169" s="665" t="s">
        <v>2979</v>
      </c>
      <c r="H1169" s="665" t="s">
        <v>529</v>
      </c>
      <c r="I1169" s="665" t="s">
        <v>3196</v>
      </c>
      <c r="J1169" s="665" t="s">
        <v>2981</v>
      </c>
      <c r="K1169" s="665" t="s">
        <v>3197</v>
      </c>
      <c r="L1169" s="666">
        <v>132.97999999999999</v>
      </c>
      <c r="M1169" s="666">
        <v>132.97999999999999</v>
      </c>
      <c r="N1169" s="665">
        <v>1</v>
      </c>
      <c r="O1169" s="748">
        <v>1</v>
      </c>
      <c r="P1169" s="666">
        <v>132.97999999999999</v>
      </c>
      <c r="Q1169" s="681">
        <v>1</v>
      </c>
      <c r="R1169" s="665">
        <v>1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5</v>
      </c>
      <c r="B1170" s="665" t="s">
        <v>2566</v>
      </c>
      <c r="C1170" s="665" t="s">
        <v>2929</v>
      </c>
      <c r="D1170" s="746" t="s">
        <v>4080</v>
      </c>
      <c r="E1170" s="747" t="s">
        <v>2945</v>
      </c>
      <c r="F1170" s="665" t="s">
        <v>2921</v>
      </c>
      <c r="G1170" s="665" t="s">
        <v>2979</v>
      </c>
      <c r="H1170" s="665" t="s">
        <v>529</v>
      </c>
      <c r="I1170" s="665" t="s">
        <v>2980</v>
      </c>
      <c r="J1170" s="665" t="s">
        <v>2981</v>
      </c>
      <c r="K1170" s="665" t="s">
        <v>2982</v>
      </c>
      <c r="L1170" s="666">
        <v>77.52</v>
      </c>
      <c r="M1170" s="666">
        <v>77.52</v>
      </c>
      <c r="N1170" s="665">
        <v>1</v>
      </c>
      <c r="O1170" s="748">
        <v>1</v>
      </c>
      <c r="P1170" s="666">
        <v>77.52</v>
      </c>
      <c r="Q1170" s="681">
        <v>1</v>
      </c>
      <c r="R1170" s="665">
        <v>1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5</v>
      </c>
      <c r="B1171" s="665" t="s">
        <v>2566</v>
      </c>
      <c r="C1171" s="665" t="s">
        <v>2929</v>
      </c>
      <c r="D1171" s="746" t="s">
        <v>4080</v>
      </c>
      <c r="E1171" s="747" t="s">
        <v>2945</v>
      </c>
      <c r="F1171" s="665" t="s">
        <v>2921</v>
      </c>
      <c r="G1171" s="665" t="s">
        <v>2983</v>
      </c>
      <c r="H1171" s="665" t="s">
        <v>1433</v>
      </c>
      <c r="I1171" s="665" t="s">
        <v>1588</v>
      </c>
      <c r="J1171" s="665" t="s">
        <v>2692</v>
      </c>
      <c r="K1171" s="665" t="s">
        <v>2693</v>
      </c>
      <c r="L1171" s="666">
        <v>93.43</v>
      </c>
      <c r="M1171" s="666">
        <v>373.72</v>
      </c>
      <c r="N1171" s="665">
        <v>4</v>
      </c>
      <c r="O1171" s="748">
        <v>2</v>
      </c>
      <c r="P1171" s="666">
        <v>93.43</v>
      </c>
      <c r="Q1171" s="681">
        <v>0.25</v>
      </c>
      <c r="R1171" s="665">
        <v>1</v>
      </c>
      <c r="S1171" s="681">
        <v>0.25</v>
      </c>
      <c r="T1171" s="748">
        <v>1</v>
      </c>
      <c r="U1171" s="704">
        <v>0.5</v>
      </c>
    </row>
    <row r="1172" spans="1:21" ht="14.4" customHeight="1" x14ac:dyDescent="0.3">
      <c r="A1172" s="664">
        <v>5</v>
      </c>
      <c r="B1172" s="665" t="s">
        <v>2566</v>
      </c>
      <c r="C1172" s="665" t="s">
        <v>2929</v>
      </c>
      <c r="D1172" s="746" t="s">
        <v>4080</v>
      </c>
      <c r="E1172" s="747" t="s">
        <v>2945</v>
      </c>
      <c r="F1172" s="665" t="s">
        <v>2921</v>
      </c>
      <c r="G1172" s="665" t="s">
        <v>2983</v>
      </c>
      <c r="H1172" s="665" t="s">
        <v>1433</v>
      </c>
      <c r="I1172" s="665" t="s">
        <v>1594</v>
      </c>
      <c r="J1172" s="665" t="s">
        <v>2692</v>
      </c>
      <c r="K1172" s="665" t="s">
        <v>2694</v>
      </c>
      <c r="L1172" s="666">
        <v>186.87</v>
      </c>
      <c r="M1172" s="666">
        <v>373.74</v>
      </c>
      <c r="N1172" s="665">
        <v>2</v>
      </c>
      <c r="O1172" s="748">
        <v>2</v>
      </c>
      <c r="P1172" s="666">
        <v>186.87</v>
      </c>
      <c r="Q1172" s="681">
        <v>0.5</v>
      </c>
      <c r="R1172" s="665">
        <v>1</v>
      </c>
      <c r="S1172" s="681">
        <v>0.5</v>
      </c>
      <c r="T1172" s="748">
        <v>1</v>
      </c>
      <c r="U1172" s="704">
        <v>0.5</v>
      </c>
    </row>
    <row r="1173" spans="1:21" ht="14.4" customHeight="1" x14ac:dyDescent="0.3">
      <c r="A1173" s="664">
        <v>5</v>
      </c>
      <c r="B1173" s="665" t="s">
        <v>2566</v>
      </c>
      <c r="C1173" s="665" t="s">
        <v>2929</v>
      </c>
      <c r="D1173" s="746" t="s">
        <v>4080</v>
      </c>
      <c r="E1173" s="747" t="s">
        <v>2945</v>
      </c>
      <c r="F1173" s="665" t="s">
        <v>2921</v>
      </c>
      <c r="G1173" s="665" t="s">
        <v>2984</v>
      </c>
      <c r="H1173" s="665" t="s">
        <v>529</v>
      </c>
      <c r="I1173" s="665" t="s">
        <v>975</v>
      </c>
      <c r="J1173" s="665" t="s">
        <v>976</v>
      </c>
      <c r="K1173" s="665" t="s">
        <v>2987</v>
      </c>
      <c r="L1173" s="666">
        <v>52.75</v>
      </c>
      <c r="M1173" s="666">
        <v>105.5</v>
      </c>
      <c r="N1173" s="665">
        <v>2</v>
      </c>
      <c r="O1173" s="748">
        <v>1.5</v>
      </c>
      <c r="P1173" s="666">
        <v>105.5</v>
      </c>
      <c r="Q1173" s="681">
        <v>1</v>
      </c>
      <c r="R1173" s="665">
        <v>2</v>
      </c>
      <c r="S1173" s="681">
        <v>1</v>
      </c>
      <c r="T1173" s="748">
        <v>1.5</v>
      </c>
      <c r="U1173" s="704">
        <v>1</v>
      </c>
    </row>
    <row r="1174" spans="1:21" ht="14.4" customHeight="1" x14ac:dyDescent="0.3">
      <c r="A1174" s="664">
        <v>5</v>
      </c>
      <c r="B1174" s="665" t="s">
        <v>2566</v>
      </c>
      <c r="C1174" s="665" t="s">
        <v>2929</v>
      </c>
      <c r="D1174" s="746" t="s">
        <v>4080</v>
      </c>
      <c r="E1174" s="747" t="s">
        <v>2945</v>
      </c>
      <c r="F1174" s="665" t="s">
        <v>2921</v>
      </c>
      <c r="G1174" s="665" t="s">
        <v>2984</v>
      </c>
      <c r="H1174" s="665" t="s">
        <v>529</v>
      </c>
      <c r="I1174" s="665" t="s">
        <v>2992</v>
      </c>
      <c r="J1174" s="665" t="s">
        <v>2993</v>
      </c>
      <c r="K1174" s="665" t="s">
        <v>2994</v>
      </c>
      <c r="L1174" s="666">
        <v>0</v>
      </c>
      <c r="M1174" s="666">
        <v>0</v>
      </c>
      <c r="N1174" s="665">
        <v>18</v>
      </c>
      <c r="O1174" s="748">
        <v>14</v>
      </c>
      <c r="P1174" s="666">
        <v>0</v>
      </c>
      <c r="Q1174" s="681"/>
      <c r="R1174" s="665">
        <v>9</v>
      </c>
      <c r="S1174" s="681">
        <v>0.5</v>
      </c>
      <c r="T1174" s="748">
        <v>7.5</v>
      </c>
      <c r="U1174" s="704">
        <v>0.5357142857142857</v>
      </c>
    </row>
    <row r="1175" spans="1:21" ht="14.4" customHeight="1" x14ac:dyDescent="0.3">
      <c r="A1175" s="664">
        <v>5</v>
      </c>
      <c r="B1175" s="665" t="s">
        <v>2566</v>
      </c>
      <c r="C1175" s="665" t="s">
        <v>2929</v>
      </c>
      <c r="D1175" s="746" t="s">
        <v>4080</v>
      </c>
      <c r="E1175" s="747" t="s">
        <v>2945</v>
      </c>
      <c r="F1175" s="665" t="s">
        <v>2921</v>
      </c>
      <c r="G1175" s="665" t="s">
        <v>2984</v>
      </c>
      <c r="H1175" s="665" t="s">
        <v>529</v>
      </c>
      <c r="I1175" s="665" t="s">
        <v>3246</v>
      </c>
      <c r="J1175" s="665" t="s">
        <v>2993</v>
      </c>
      <c r="K1175" s="665" t="s">
        <v>3247</v>
      </c>
      <c r="L1175" s="666">
        <v>31.65</v>
      </c>
      <c r="M1175" s="666">
        <v>94.949999999999989</v>
      </c>
      <c r="N1175" s="665">
        <v>3</v>
      </c>
      <c r="O1175" s="748">
        <v>2.5</v>
      </c>
      <c r="P1175" s="666"/>
      <c r="Q1175" s="681">
        <v>0</v>
      </c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5</v>
      </c>
      <c r="B1176" s="665" t="s">
        <v>2566</v>
      </c>
      <c r="C1176" s="665" t="s">
        <v>2929</v>
      </c>
      <c r="D1176" s="746" t="s">
        <v>4080</v>
      </c>
      <c r="E1176" s="747" t="s">
        <v>2945</v>
      </c>
      <c r="F1176" s="665" t="s">
        <v>2921</v>
      </c>
      <c r="G1176" s="665" t="s">
        <v>2984</v>
      </c>
      <c r="H1176" s="665" t="s">
        <v>529</v>
      </c>
      <c r="I1176" s="665" t="s">
        <v>3246</v>
      </c>
      <c r="J1176" s="665" t="s">
        <v>2993</v>
      </c>
      <c r="K1176" s="665" t="s">
        <v>3247</v>
      </c>
      <c r="L1176" s="666">
        <v>35.17</v>
      </c>
      <c r="M1176" s="666">
        <v>35.17</v>
      </c>
      <c r="N1176" s="665">
        <v>1</v>
      </c>
      <c r="O1176" s="748">
        <v>0.5</v>
      </c>
      <c r="P1176" s="666">
        <v>35.17</v>
      </c>
      <c r="Q1176" s="681">
        <v>1</v>
      </c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5</v>
      </c>
      <c r="B1177" s="665" t="s">
        <v>2566</v>
      </c>
      <c r="C1177" s="665" t="s">
        <v>2929</v>
      </c>
      <c r="D1177" s="746" t="s">
        <v>4080</v>
      </c>
      <c r="E1177" s="747" t="s">
        <v>2945</v>
      </c>
      <c r="F1177" s="665" t="s">
        <v>2921</v>
      </c>
      <c r="G1177" s="665" t="s">
        <v>3003</v>
      </c>
      <c r="H1177" s="665" t="s">
        <v>1433</v>
      </c>
      <c r="I1177" s="665" t="s">
        <v>4018</v>
      </c>
      <c r="J1177" s="665" t="s">
        <v>1460</v>
      </c>
      <c r="K1177" s="665" t="s">
        <v>4019</v>
      </c>
      <c r="L1177" s="666">
        <v>163.01</v>
      </c>
      <c r="M1177" s="666">
        <v>489.03</v>
      </c>
      <c r="N1177" s="665">
        <v>3</v>
      </c>
      <c r="O1177" s="748">
        <v>1</v>
      </c>
      <c r="P1177" s="666">
        <v>489.03</v>
      </c>
      <c r="Q1177" s="681">
        <v>1</v>
      </c>
      <c r="R1177" s="665">
        <v>3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5</v>
      </c>
      <c r="B1178" s="665" t="s">
        <v>2566</v>
      </c>
      <c r="C1178" s="665" t="s">
        <v>2929</v>
      </c>
      <c r="D1178" s="746" t="s">
        <v>4080</v>
      </c>
      <c r="E1178" s="747" t="s">
        <v>2945</v>
      </c>
      <c r="F1178" s="665" t="s">
        <v>2921</v>
      </c>
      <c r="G1178" s="665" t="s">
        <v>3011</v>
      </c>
      <c r="H1178" s="665" t="s">
        <v>529</v>
      </c>
      <c r="I1178" s="665" t="s">
        <v>822</v>
      </c>
      <c r="J1178" s="665" t="s">
        <v>823</v>
      </c>
      <c r="K1178" s="665" t="s">
        <v>3013</v>
      </c>
      <c r="L1178" s="666">
        <v>155.24</v>
      </c>
      <c r="M1178" s="666">
        <v>310.48</v>
      </c>
      <c r="N1178" s="665">
        <v>2</v>
      </c>
      <c r="O1178" s="748">
        <v>1.5</v>
      </c>
      <c r="P1178" s="666">
        <v>310.48</v>
      </c>
      <c r="Q1178" s="681">
        <v>1</v>
      </c>
      <c r="R1178" s="665">
        <v>2</v>
      </c>
      <c r="S1178" s="681">
        <v>1</v>
      </c>
      <c r="T1178" s="748">
        <v>1.5</v>
      </c>
      <c r="U1178" s="704">
        <v>1</v>
      </c>
    </row>
    <row r="1179" spans="1:21" ht="14.4" customHeight="1" x14ac:dyDescent="0.3">
      <c r="A1179" s="664">
        <v>5</v>
      </c>
      <c r="B1179" s="665" t="s">
        <v>2566</v>
      </c>
      <c r="C1179" s="665" t="s">
        <v>2929</v>
      </c>
      <c r="D1179" s="746" t="s">
        <v>4080</v>
      </c>
      <c r="E1179" s="747" t="s">
        <v>2945</v>
      </c>
      <c r="F1179" s="665" t="s">
        <v>2921</v>
      </c>
      <c r="G1179" s="665" t="s">
        <v>3105</v>
      </c>
      <c r="H1179" s="665" t="s">
        <v>529</v>
      </c>
      <c r="I1179" s="665" t="s">
        <v>1304</v>
      </c>
      <c r="J1179" s="665" t="s">
        <v>578</v>
      </c>
      <c r="K1179" s="665" t="s">
        <v>3106</v>
      </c>
      <c r="L1179" s="666">
        <v>36.54</v>
      </c>
      <c r="M1179" s="666">
        <v>36.54</v>
      </c>
      <c r="N1179" s="665">
        <v>1</v>
      </c>
      <c r="O1179" s="748">
        <v>1</v>
      </c>
      <c r="P1179" s="666">
        <v>36.54</v>
      </c>
      <c r="Q1179" s="681">
        <v>1</v>
      </c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5</v>
      </c>
      <c r="B1180" s="665" t="s">
        <v>2566</v>
      </c>
      <c r="C1180" s="665" t="s">
        <v>2929</v>
      </c>
      <c r="D1180" s="746" t="s">
        <v>4080</v>
      </c>
      <c r="E1180" s="747" t="s">
        <v>2945</v>
      </c>
      <c r="F1180" s="665" t="s">
        <v>2921</v>
      </c>
      <c r="G1180" s="665" t="s">
        <v>3167</v>
      </c>
      <c r="H1180" s="665" t="s">
        <v>529</v>
      </c>
      <c r="I1180" s="665" t="s">
        <v>675</v>
      </c>
      <c r="J1180" s="665" t="s">
        <v>3168</v>
      </c>
      <c r="K1180" s="665" t="s">
        <v>3169</v>
      </c>
      <c r="L1180" s="666">
        <v>0</v>
      </c>
      <c r="M1180" s="666">
        <v>0</v>
      </c>
      <c r="N1180" s="665">
        <v>1</v>
      </c>
      <c r="O1180" s="748">
        <v>0.5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5</v>
      </c>
      <c r="B1181" s="665" t="s">
        <v>2566</v>
      </c>
      <c r="C1181" s="665" t="s">
        <v>2929</v>
      </c>
      <c r="D1181" s="746" t="s">
        <v>4080</v>
      </c>
      <c r="E1181" s="747" t="s">
        <v>2945</v>
      </c>
      <c r="F1181" s="665" t="s">
        <v>2921</v>
      </c>
      <c r="G1181" s="665" t="s">
        <v>3020</v>
      </c>
      <c r="H1181" s="665" t="s">
        <v>529</v>
      </c>
      <c r="I1181" s="665" t="s">
        <v>1112</v>
      </c>
      <c r="J1181" s="665" t="s">
        <v>4020</v>
      </c>
      <c r="K1181" s="665" t="s">
        <v>4021</v>
      </c>
      <c r="L1181" s="666">
        <v>99.11</v>
      </c>
      <c r="M1181" s="666">
        <v>99.11</v>
      </c>
      <c r="N1181" s="665">
        <v>1</v>
      </c>
      <c r="O1181" s="748">
        <v>1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5</v>
      </c>
      <c r="B1182" s="665" t="s">
        <v>2566</v>
      </c>
      <c r="C1182" s="665" t="s">
        <v>2929</v>
      </c>
      <c r="D1182" s="746" t="s">
        <v>4080</v>
      </c>
      <c r="E1182" s="747" t="s">
        <v>2945</v>
      </c>
      <c r="F1182" s="665" t="s">
        <v>2921</v>
      </c>
      <c r="G1182" s="665" t="s">
        <v>3023</v>
      </c>
      <c r="H1182" s="665" t="s">
        <v>529</v>
      </c>
      <c r="I1182" s="665" t="s">
        <v>894</v>
      </c>
      <c r="J1182" s="665" t="s">
        <v>895</v>
      </c>
      <c r="K1182" s="665" t="s">
        <v>3024</v>
      </c>
      <c r="L1182" s="666">
        <v>657.67</v>
      </c>
      <c r="M1182" s="666">
        <v>19730.099999999999</v>
      </c>
      <c r="N1182" s="665">
        <v>30</v>
      </c>
      <c r="O1182" s="748">
        <v>19</v>
      </c>
      <c r="P1182" s="666">
        <v>12495.73</v>
      </c>
      <c r="Q1182" s="681">
        <v>0.6333333333333333</v>
      </c>
      <c r="R1182" s="665">
        <v>19</v>
      </c>
      <c r="S1182" s="681">
        <v>0.6333333333333333</v>
      </c>
      <c r="T1182" s="748">
        <v>11.5</v>
      </c>
      <c r="U1182" s="704">
        <v>0.60526315789473684</v>
      </c>
    </row>
    <row r="1183" spans="1:21" ht="14.4" customHeight="1" x14ac:dyDescent="0.3">
      <c r="A1183" s="664">
        <v>5</v>
      </c>
      <c r="B1183" s="665" t="s">
        <v>2566</v>
      </c>
      <c r="C1183" s="665" t="s">
        <v>2929</v>
      </c>
      <c r="D1183" s="746" t="s">
        <v>4080</v>
      </c>
      <c r="E1183" s="747" t="s">
        <v>2945</v>
      </c>
      <c r="F1183" s="665" t="s">
        <v>2921</v>
      </c>
      <c r="G1183" s="665" t="s">
        <v>3023</v>
      </c>
      <c r="H1183" s="665" t="s">
        <v>529</v>
      </c>
      <c r="I1183" s="665" t="s">
        <v>3114</v>
      </c>
      <c r="J1183" s="665" t="s">
        <v>895</v>
      </c>
      <c r="K1183" s="665" t="s">
        <v>3115</v>
      </c>
      <c r="L1183" s="666">
        <v>1578.41</v>
      </c>
      <c r="M1183" s="666">
        <v>1578.41</v>
      </c>
      <c r="N1183" s="665">
        <v>1</v>
      </c>
      <c r="O1183" s="748">
        <v>0.5</v>
      </c>
      <c r="P1183" s="666">
        <v>1578.41</v>
      </c>
      <c r="Q1183" s="681">
        <v>1</v>
      </c>
      <c r="R1183" s="665">
        <v>1</v>
      </c>
      <c r="S1183" s="681">
        <v>1</v>
      </c>
      <c r="T1183" s="748">
        <v>0.5</v>
      </c>
      <c r="U1183" s="704">
        <v>1</v>
      </c>
    </row>
    <row r="1184" spans="1:21" ht="14.4" customHeight="1" x14ac:dyDescent="0.3">
      <c r="A1184" s="664">
        <v>5</v>
      </c>
      <c r="B1184" s="665" t="s">
        <v>2566</v>
      </c>
      <c r="C1184" s="665" t="s">
        <v>2929</v>
      </c>
      <c r="D1184" s="746" t="s">
        <v>4080</v>
      </c>
      <c r="E1184" s="747" t="s">
        <v>2945</v>
      </c>
      <c r="F1184" s="665" t="s">
        <v>2921</v>
      </c>
      <c r="G1184" s="665" t="s">
        <v>3023</v>
      </c>
      <c r="H1184" s="665" t="s">
        <v>529</v>
      </c>
      <c r="I1184" s="665" t="s">
        <v>3180</v>
      </c>
      <c r="J1184" s="665" t="s">
        <v>895</v>
      </c>
      <c r="K1184" s="665" t="s">
        <v>3181</v>
      </c>
      <c r="L1184" s="666">
        <v>0</v>
      </c>
      <c r="M1184" s="666">
        <v>0</v>
      </c>
      <c r="N1184" s="665">
        <v>1</v>
      </c>
      <c r="O1184" s="748">
        <v>1</v>
      </c>
      <c r="P1184" s="666">
        <v>0</v>
      </c>
      <c r="Q1184" s="681"/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5</v>
      </c>
      <c r="B1185" s="665" t="s">
        <v>2566</v>
      </c>
      <c r="C1185" s="665" t="s">
        <v>2929</v>
      </c>
      <c r="D1185" s="746" t="s">
        <v>4080</v>
      </c>
      <c r="E1185" s="747" t="s">
        <v>2945</v>
      </c>
      <c r="F1185" s="665" t="s">
        <v>2921</v>
      </c>
      <c r="G1185" s="665" t="s">
        <v>3870</v>
      </c>
      <c r="H1185" s="665" t="s">
        <v>529</v>
      </c>
      <c r="I1185" s="665" t="s">
        <v>3912</v>
      </c>
      <c r="J1185" s="665" t="s">
        <v>3875</v>
      </c>
      <c r="K1185" s="665" t="s">
        <v>3913</v>
      </c>
      <c r="L1185" s="666">
        <v>242.91</v>
      </c>
      <c r="M1185" s="666">
        <v>485.82</v>
      </c>
      <c r="N1185" s="665">
        <v>2</v>
      </c>
      <c r="O1185" s="748">
        <v>1</v>
      </c>
      <c r="P1185" s="666">
        <v>485.82</v>
      </c>
      <c r="Q1185" s="681">
        <v>1</v>
      </c>
      <c r="R1185" s="665">
        <v>2</v>
      </c>
      <c r="S1185" s="681">
        <v>1</v>
      </c>
      <c r="T1185" s="748">
        <v>1</v>
      </c>
      <c r="U1185" s="704">
        <v>1</v>
      </c>
    </row>
    <row r="1186" spans="1:21" ht="14.4" customHeight="1" x14ac:dyDescent="0.3">
      <c r="A1186" s="664">
        <v>5</v>
      </c>
      <c r="B1186" s="665" t="s">
        <v>2566</v>
      </c>
      <c r="C1186" s="665" t="s">
        <v>2929</v>
      </c>
      <c r="D1186" s="746" t="s">
        <v>4080</v>
      </c>
      <c r="E1186" s="747" t="s">
        <v>2945</v>
      </c>
      <c r="F1186" s="665" t="s">
        <v>2921</v>
      </c>
      <c r="G1186" s="665" t="s">
        <v>3870</v>
      </c>
      <c r="H1186" s="665" t="s">
        <v>529</v>
      </c>
      <c r="I1186" s="665" t="s">
        <v>3874</v>
      </c>
      <c r="J1186" s="665" t="s">
        <v>3875</v>
      </c>
      <c r="K1186" s="665" t="s">
        <v>3876</v>
      </c>
      <c r="L1186" s="666">
        <v>456.42</v>
      </c>
      <c r="M1186" s="666">
        <v>456.42</v>
      </c>
      <c r="N1186" s="665">
        <v>1</v>
      </c>
      <c r="O1186" s="748">
        <v>1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5</v>
      </c>
      <c r="B1187" s="665" t="s">
        <v>2566</v>
      </c>
      <c r="C1187" s="665" t="s">
        <v>2929</v>
      </c>
      <c r="D1187" s="746" t="s">
        <v>4080</v>
      </c>
      <c r="E1187" s="747" t="s">
        <v>2945</v>
      </c>
      <c r="F1187" s="665" t="s">
        <v>2921</v>
      </c>
      <c r="G1187" s="665" t="s">
        <v>3870</v>
      </c>
      <c r="H1187" s="665" t="s">
        <v>529</v>
      </c>
      <c r="I1187" s="665" t="s">
        <v>4022</v>
      </c>
      <c r="J1187" s="665" t="s">
        <v>3872</v>
      </c>
      <c r="K1187" s="665" t="s">
        <v>4023</v>
      </c>
      <c r="L1187" s="666">
        <v>0</v>
      </c>
      <c r="M1187" s="666">
        <v>0</v>
      </c>
      <c r="N1187" s="665">
        <v>3</v>
      </c>
      <c r="O1187" s="748">
        <v>2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5</v>
      </c>
      <c r="B1188" s="665" t="s">
        <v>2566</v>
      </c>
      <c r="C1188" s="665" t="s">
        <v>2929</v>
      </c>
      <c r="D1188" s="746" t="s">
        <v>4080</v>
      </c>
      <c r="E1188" s="747" t="s">
        <v>2945</v>
      </c>
      <c r="F1188" s="665" t="s">
        <v>2921</v>
      </c>
      <c r="G1188" s="665" t="s">
        <v>3870</v>
      </c>
      <c r="H1188" s="665" t="s">
        <v>529</v>
      </c>
      <c r="I1188" s="665" t="s">
        <v>3877</v>
      </c>
      <c r="J1188" s="665" t="s">
        <v>3872</v>
      </c>
      <c r="K1188" s="665" t="s">
        <v>2991</v>
      </c>
      <c r="L1188" s="666">
        <v>0</v>
      </c>
      <c r="M1188" s="666">
        <v>0</v>
      </c>
      <c r="N1188" s="665">
        <v>2</v>
      </c>
      <c r="O1188" s="748">
        <v>1</v>
      </c>
      <c r="P1188" s="666">
        <v>0</v>
      </c>
      <c r="Q1188" s="681"/>
      <c r="R1188" s="665">
        <v>1</v>
      </c>
      <c r="S1188" s="681">
        <v>0.5</v>
      </c>
      <c r="T1188" s="748">
        <v>0.5</v>
      </c>
      <c r="U1188" s="704">
        <v>0.5</v>
      </c>
    </row>
    <row r="1189" spans="1:21" ht="14.4" customHeight="1" x14ac:dyDescent="0.3">
      <c r="A1189" s="664">
        <v>5</v>
      </c>
      <c r="B1189" s="665" t="s">
        <v>2566</v>
      </c>
      <c r="C1189" s="665" t="s">
        <v>2929</v>
      </c>
      <c r="D1189" s="746" t="s">
        <v>4080</v>
      </c>
      <c r="E1189" s="747" t="s">
        <v>2945</v>
      </c>
      <c r="F1189" s="665" t="s">
        <v>2923</v>
      </c>
      <c r="G1189" s="665" t="s">
        <v>3272</v>
      </c>
      <c r="H1189" s="665" t="s">
        <v>529</v>
      </c>
      <c r="I1189" s="665" t="s">
        <v>3273</v>
      </c>
      <c r="J1189" s="665" t="s">
        <v>3274</v>
      </c>
      <c r="K1189" s="665" t="s">
        <v>3275</v>
      </c>
      <c r="L1189" s="666">
        <v>30</v>
      </c>
      <c r="M1189" s="666">
        <v>390</v>
      </c>
      <c r="N1189" s="665">
        <v>13</v>
      </c>
      <c r="O1189" s="748">
        <v>6</v>
      </c>
      <c r="P1189" s="666">
        <v>390</v>
      </c>
      <c r="Q1189" s="681">
        <v>1</v>
      </c>
      <c r="R1189" s="665">
        <v>13</v>
      </c>
      <c r="S1189" s="681">
        <v>1</v>
      </c>
      <c r="T1189" s="748">
        <v>6</v>
      </c>
      <c r="U1189" s="704">
        <v>1</v>
      </c>
    </row>
    <row r="1190" spans="1:21" ht="14.4" customHeight="1" x14ac:dyDescent="0.3">
      <c r="A1190" s="664">
        <v>5</v>
      </c>
      <c r="B1190" s="665" t="s">
        <v>2566</v>
      </c>
      <c r="C1190" s="665" t="s">
        <v>2929</v>
      </c>
      <c r="D1190" s="746" t="s">
        <v>4080</v>
      </c>
      <c r="E1190" s="747" t="s">
        <v>2945</v>
      </c>
      <c r="F1190" s="665" t="s">
        <v>2923</v>
      </c>
      <c r="G1190" s="665" t="s">
        <v>3124</v>
      </c>
      <c r="H1190" s="665" t="s">
        <v>529</v>
      </c>
      <c r="I1190" s="665" t="s">
        <v>3622</v>
      </c>
      <c r="J1190" s="665" t="s">
        <v>3126</v>
      </c>
      <c r="K1190" s="665" t="s">
        <v>3623</v>
      </c>
      <c r="L1190" s="666">
        <v>566</v>
      </c>
      <c r="M1190" s="666">
        <v>566</v>
      </c>
      <c r="N1190" s="665">
        <v>1</v>
      </c>
      <c r="O1190" s="748">
        <v>1</v>
      </c>
      <c r="P1190" s="666">
        <v>566</v>
      </c>
      <c r="Q1190" s="681">
        <v>1</v>
      </c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5</v>
      </c>
      <c r="B1191" s="665" t="s">
        <v>2566</v>
      </c>
      <c r="C1191" s="665" t="s">
        <v>2929</v>
      </c>
      <c r="D1191" s="746" t="s">
        <v>4080</v>
      </c>
      <c r="E1191" s="747" t="s">
        <v>2945</v>
      </c>
      <c r="F1191" s="665" t="s">
        <v>2923</v>
      </c>
      <c r="G1191" s="665" t="s">
        <v>3124</v>
      </c>
      <c r="H1191" s="665" t="s">
        <v>529</v>
      </c>
      <c r="I1191" s="665" t="s">
        <v>3728</v>
      </c>
      <c r="J1191" s="665" t="s">
        <v>3620</v>
      </c>
      <c r="K1191" s="665" t="s">
        <v>3729</v>
      </c>
      <c r="L1191" s="666">
        <v>410</v>
      </c>
      <c r="M1191" s="666">
        <v>410</v>
      </c>
      <c r="N1191" s="665">
        <v>1</v>
      </c>
      <c r="O1191" s="748">
        <v>1</v>
      </c>
      <c r="P1191" s="666">
        <v>410</v>
      </c>
      <c r="Q1191" s="681">
        <v>1</v>
      </c>
      <c r="R1191" s="665">
        <v>1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5</v>
      </c>
      <c r="B1192" s="665" t="s">
        <v>2566</v>
      </c>
      <c r="C1192" s="665" t="s">
        <v>2929</v>
      </c>
      <c r="D1192" s="746" t="s">
        <v>4080</v>
      </c>
      <c r="E1192" s="747" t="s">
        <v>2945</v>
      </c>
      <c r="F1192" s="665" t="s">
        <v>2923</v>
      </c>
      <c r="G1192" s="665" t="s">
        <v>3124</v>
      </c>
      <c r="H1192" s="665" t="s">
        <v>529</v>
      </c>
      <c r="I1192" s="665" t="s">
        <v>3624</v>
      </c>
      <c r="J1192" s="665" t="s">
        <v>3620</v>
      </c>
      <c r="K1192" s="665" t="s">
        <v>3625</v>
      </c>
      <c r="L1192" s="666">
        <v>410</v>
      </c>
      <c r="M1192" s="666">
        <v>410</v>
      </c>
      <c r="N1192" s="665">
        <v>1</v>
      </c>
      <c r="O1192" s="748">
        <v>1</v>
      </c>
      <c r="P1192" s="666">
        <v>410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5</v>
      </c>
      <c r="B1193" s="665" t="s">
        <v>2566</v>
      </c>
      <c r="C1193" s="665" t="s">
        <v>2929</v>
      </c>
      <c r="D1193" s="746" t="s">
        <v>4080</v>
      </c>
      <c r="E1193" s="747" t="s">
        <v>2945</v>
      </c>
      <c r="F1193" s="665" t="s">
        <v>2923</v>
      </c>
      <c r="G1193" s="665" t="s">
        <v>3124</v>
      </c>
      <c r="H1193" s="665" t="s">
        <v>529</v>
      </c>
      <c r="I1193" s="665" t="s">
        <v>3624</v>
      </c>
      <c r="J1193" s="665" t="s">
        <v>3620</v>
      </c>
      <c r="K1193" s="665" t="s">
        <v>3790</v>
      </c>
      <c r="L1193" s="666">
        <v>410</v>
      </c>
      <c r="M1193" s="666">
        <v>410</v>
      </c>
      <c r="N1193" s="665">
        <v>1</v>
      </c>
      <c r="O1193" s="748">
        <v>1</v>
      </c>
      <c r="P1193" s="666">
        <v>410</v>
      </c>
      <c r="Q1193" s="681">
        <v>1</v>
      </c>
      <c r="R1193" s="665">
        <v>1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5</v>
      </c>
      <c r="B1194" s="665" t="s">
        <v>2566</v>
      </c>
      <c r="C1194" s="665" t="s">
        <v>2929</v>
      </c>
      <c r="D1194" s="746" t="s">
        <v>4080</v>
      </c>
      <c r="E1194" s="747" t="s">
        <v>2945</v>
      </c>
      <c r="F1194" s="665" t="s">
        <v>2923</v>
      </c>
      <c r="G1194" s="665" t="s">
        <v>3124</v>
      </c>
      <c r="H1194" s="665" t="s">
        <v>529</v>
      </c>
      <c r="I1194" s="665" t="s">
        <v>3416</v>
      </c>
      <c r="J1194" s="665" t="s">
        <v>3126</v>
      </c>
      <c r="K1194" s="665" t="s">
        <v>3730</v>
      </c>
      <c r="L1194" s="666">
        <v>600</v>
      </c>
      <c r="M1194" s="666">
        <v>1200</v>
      </c>
      <c r="N1194" s="665">
        <v>2</v>
      </c>
      <c r="O1194" s="748">
        <v>2</v>
      </c>
      <c r="P1194" s="666">
        <v>1200</v>
      </c>
      <c r="Q1194" s="681">
        <v>1</v>
      </c>
      <c r="R1194" s="665">
        <v>2</v>
      </c>
      <c r="S1194" s="681">
        <v>1</v>
      </c>
      <c r="T1194" s="748">
        <v>2</v>
      </c>
      <c r="U1194" s="704">
        <v>1</v>
      </c>
    </row>
    <row r="1195" spans="1:21" ht="14.4" customHeight="1" x14ac:dyDescent="0.3">
      <c r="A1195" s="664">
        <v>5</v>
      </c>
      <c r="B1195" s="665" t="s">
        <v>2566</v>
      </c>
      <c r="C1195" s="665" t="s">
        <v>2929</v>
      </c>
      <c r="D1195" s="746" t="s">
        <v>4080</v>
      </c>
      <c r="E1195" s="747" t="s">
        <v>2945</v>
      </c>
      <c r="F1195" s="665" t="s">
        <v>2923</v>
      </c>
      <c r="G1195" s="665" t="s">
        <v>3124</v>
      </c>
      <c r="H1195" s="665" t="s">
        <v>529</v>
      </c>
      <c r="I1195" s="665" t="s">
        <v>3125</v>
      </c>
      <c r="J1195" s="665" t="s">
        <v>3126</v>
      </c>
      <c r="K1195" s="665" t="s">
        <v>3293</v>
      </c>
      <c r="L1195" s="666">
        <v>600</v>
      </c>
      <c r="M1195" s="666">
        <v>4200</v>
      </c>
      <c r="N1195" s="665">
        <v>7</v>
      </c>
      <c r="O1195" s="748">
        <v>6</v>
      </c>
      <c r="P1195" s="666">
        <v>3000</v>
      </c>
      <c r="Q1195" s="681">
        <v>0.7142857142857143</v>
      </c>
      <c r="R1195" s="665">
        <v>5</v>
      </c>
      <c r="S1195" s="681">
        <v>0.7142857142857143</v>
      </c>
      <c r="T1195" s="748">
        <v>4</v>
      </c>
      <c r="U1195" s="704">
        <v>0.66666666666666663</v>
      </c>
    </row>
    <row r="1196" spans="1:21" ht="14.4" customHeight="1" x14ac:dyDescent="0.3">
      <c r="A1196" s="664">
        <v>5</v>
      </c>
      <c r="B1196" s="665" t="s">
        <v>2566</v>
      </c>
      <c r="C1196" s="665" t="s">
        <v>2929</v>
      </c>
      <c r="D1196" s="746" t="s">
        <v>4080</v>
      </c>
      <c r="E1196" s="747" t="s">
        <v>2945</v>
      </c>
      <c r="F1196" s="665" t="s">
        <v>2923</v>
      </c>
      <c r="G1196" s="665" t="s">
        <v>3124</v>
      </c>
      <c r="H1196" s="665" t="s">
        <v>529</v>
      </c>
      <c r="I1196" s="665" t="s">
        <v>3125</v>
      </c>
      <c r="J1196" s="665" t="s">
        <v>3126</v>
      </c>
      <c r="K1196" s="665" t="s">
        <v>3127</v>
      </c>
      <c r="L1196" s="666">
        <v>600</v>
      </c>
      <c r="M1196" s="666">
        <v>2400</v>
      </c>
      <c r="N1196" s="665">
        <v>4</v>
      </c>
      <c r="O1196" s="748">
        <v>3</v>
      </c>
      <c r="P1196" s="666">
        <v>2400</v>
      </c>
      <c r="Q1196" s="681">
        <v>1</v>
      </c>
      <c r="R1196" s="665">
        <v>4</v>
      </c>
      <c r="S1196" s="681">
        <v>1</v>
      </c>
      <c r="T1196" s="748">
        <v>3</v>
      </c>
      <c r="U1196" s="704">
        <v>1</v>
      </c>
    </row>
    <row r="1197" spans="1:21" ht="14.4" customHeight="1" x14ac:dyDescent="0.3">
      <c r="A1197" s="664">
        <v>5</v>
      </c>
      <c r="B1197" s="665" t="s">
        <v>2566</v>
      </c>
      <c r="C1197" s="665" t="s">
        <v>2929</v>
      </c>
      <c r="D1197" s="746" t="s">
        <v>4080</v>
      </c>
      <c r="E1197" s="747" t="s">
        <v>2945</v>
      </c>
      <c r="F1197" s="665" t="s">
        <v>2923</v>
      </c>
      <c r="G1197" s="665" t="s">
        <v>3128</v>
      </c>
      <c r="H1197" s="665" t="s">
        <v>529</v>
      </c>
      <c r="I1197" s="665" t="s">
        <v>3129</v>
      </c>
      <c r="J1197" s="665" t="s">
        <v>3130</v>
      </c>
      <c r="K1197" s="665" t="s">
        <v>3131</v>
      </c>
      <c r="L1197" s="666">
        <v>378.48</v>
      </c>
      <c r="M1197" s="666">
        <v>378.48</v>
      </c>
      <c r="N1197" s="665">
        <v>1</v>
      </c>
      <c r="O1197" s="748">
        <v>1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5</v>
      </c>
      <c r="B1198" s="665" t="s">
        <v>2566</v>
      </c>
      <c r="C1198" s="665" t="s">
        <v>2929</v>
      </c>
      <c r="D1198" s="746" t="s">
        <v>4080</v>
      </c>
      <c r="E1198" s="747" t="s">
        <v>2945</v>
      </c>
      <c r="F1198" s="665" t="s">
        <v>2923</v>
      </c>
      <c r="G1198" s="665" t="s">
        <v>3128</v>
      </c>
      <c r="H1198" s="665" t="s">
        <v>529</v>
      </c>
      <c r="I1198" s="665" t="s">
        <v>4024</v>
      </c>
      <c r="J1198" s="665" t="s">
        <v>4025</v>
      </c>
      <c r="K1198" s="665" t="s">
        <v>4026</v>
      </c>
      <c r="L1198" s="666">
        <v>65</v>
      </c>
      <c r="M1198" s="666">
        <v>65</v>
      </c>
      <c r="N1198" s="665">
        <v>1</v>
      </c>
      <c r="O1198" s="748">
        <v>1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5</v>
      </c>
      <c r="B1199" s="665" t="s">
        <v>2566</v>
      </c>
      <c r="C1199" s="665" t="s">
        <v>2929</v>
      </c>
      <c r="D1199" s="746" t="s">
        <v>4080</v>
      </c>
      <c r="E1199" s="747" t="s">
        <v>2947</v>
      </c>
      <c r="F1199" s="665" t="s">
        <v>2921</v>
      </c>
      <c r="G1199" s="665" t="s">
        <v>2958</v>
      </c>
      <c r="H1199" s="665" t="s">
        <v>1433</v>
      </c>
      <c r="I1199" s="665" t="s">
        <v>1716</v>
      </c>
      <c r="J1199" s="665" t="s">
        <v>2425</v>
      </c>
      <c r="K1199" s="665" t="s">
        <v>2756</v>
      </c>
      <c r="L1199" s="666">
        <v>154.36000000000001</v>
      </c>
      <c r="M1199" s="666">
        <v>154.36000000000001</v>
      </c>
      <c r="N1199" s="665">
        <v>1</v>
      </c>
      <c r="O1199" s="748">
        <v>1</v>
      </c>
      <c r="P1199" s="666">
        <v>154.36000000000001</v>
      </c>
      <c r="Q1199" s="681">
        <v>1</v>
      </c>
      <c r="R1199" s="665">
        <v>1</v>
      </c>
      <c r="S1199" s="681">
        <v>1</v>
      </c>
      <c r="T1199" s="748">
        <v>1</v>
      </c>
      <c r="U1199" s="704">
        <v>1</v>
      </c>
    </row>
    <row r="1200" spans="1:21" ht="14.4" customHeight="1" x14ac:dyDescent="0.3">
      <c r="A1200" s="664">
        <v>5</v>
      </c>
      <c r="B1200" s="665" t="s">
        <v>2566</v>
      </c>
      <c r="C1200" s="665" t="s">
        <v>2929</v>
      </c>
      <c r="D1200" s="746" t="s">
        <v>4080</v>
      </c>
      <c r="E1200" s="747" t="s">
        <v>2947</v>
      </c>
      <c r="F1200" s="665" t="s">
        <v>2921</v>
      </c>
      <c r="G1200" s="665" t="s">
        <v>2969</v>
      </c>
      <c r="H1200" s="665" t="s">
        <v>529</v>
      </c>
      <c r="I1200" s="665" t="s">
        <v>1652</v>
      </c>
      <c r="J1200" s="665" t="s">
        <v>2971</v>
      </c>
      <c r="K1200" s="665" t="s">
        <v>2770</v>
      </c>
      <c r="L1200" s="666">
        <v>170.52</v>
      </c>
      <c r="M1200" s="666">
        <v>170.52</v>
      </c>
      <c r="N1200" s="665">
        <v>1</v>
      </c>
      <c r="O1200" s="748">
        <v>1</v>
      </c>
      <c r="P1200" s="666">
        <v>170.52</v>
      </c>
      <c r="Q1200" s="681">
        <v>1</v>
      </c>
      <c r="R1200" s="665">
        <v>1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5</v>
      </c>
      <c r="B1201" s="665" t="s">
        <v>2566</v>
      </c>
      <c r="C1201" s="665" t="s">
        <v>2929</v>
      </c>
      <c r="D1201" s="746" t="s">
        <v>4080</v>
      </c>
      <c r="E1201" s="747" t="s">
        <v>2947</v>
      </c>
      <c r="F1201" s="665" t="s">
        <v>2921</v>
      </c>
      <c r="G1201" s="665" t="s">
        <v>2973</v>
      </c>
      <c r="H1201" s="665" t="s">
        <v>529</v>
      </c>
      <c r="I1201" s="665" t="s">
        <v>695</v>
      </c>
      <c r="J1201" s="665" t="s">
        <v>696</v>
      </c>
      <c r="K1201" s="665" t="s">
        <v>2974</v>
      </c>
      <c r="L1201" s="666">
        <v>91.11</v>
      </c>
      <c r="M1201" s="666">
        <v>182.22</v>
      </c>
      <c r="N1201" s="665">
        <v>2</v>
      </c>
      <c r="O1201" s="748">
        <v>2</v>
      </c>
      <c r="P1201" s="666">
        <v>91.11</v>
      </c>
      <c r="Q1201" s="681">
        <v>0.5</v>
      </c>
      <c r="R1201" s="665">
        <v>1</v>
      </c>
      <c r="S1201" s="681">
        <v>0.5</v>
      </c>
      <c r="T1201" s="748">
        <v>1</v>
      </c>
      <c r="U1201" s="704">
        <v>0.5</v>
      </c>
    </row>
    <row r="1202" spans="1:21" ht="14.4" customHeight="1" x14ac:dyDescent="0.3">
      <c r="A1202" s="664">
        <v>5</v>
      </c>
      <c r="B1202" s="665" t="s">
        <v>2566</v>
      </c>
      <c r="C1202" s="665" t="s">
        <v>2929</v>
      </c>
      <c r="D1202" s="746" t="s">
        <v>4080</v>
      </c>
      <c r="E1202" s="747" t="s">
        <v>2947</v>
      </c>
      <c r="F1202" s="665" t="s">
        <v>2921</v>
      </c>
      <c r="G1202" s="665" t="s">
        <v>2984</v>
      </c>
      <c r="H1202" s="665" t="s">
        <v>529</v>
      </c>
      <c r="I1202" s="665" t="s">
        <v>2985</v>
      </c>
      <c r="J1202" s="665" t="s">
        <v>976</v>
      </c>
      <c r="K1202" s="665" t="s">
        <v>2986</v>
      </c>
      <c r="L1202" s="666">
        <v>26.37</v>
      </c>
      <c r="M1202" s="666">
        <v>26.37</v>
      </c>
      <c r="N1202" s="665">
        <v>1</v>
      </c>
      <c r="O1202" s="748">
        <v>1</v>
      </c>
      <c r="P1202" s="666">
        <v>26.37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5</v>
      </c>
      <c r="B1203" s="665" t="s">
        <v>2566</v>
      </c>
      <c r="C1203" s="665" t="s">
        <v>2929</v>
      </c>
      <c r="D1203" s="746" t="s">
        <v>4080</v>
      </c>
      <c r="E1203" s="747" t="s">
        <v>2947</v>
      </c>
      <c r="F1203" s="665" t="s">
        <v>2921</v>
      </c>
      <c r="G1203" s="665" t="s">
        <v>3038</v>
      </c>
      <c r="H1203" s="665" t="s">
        <v>1433</v>
      </c>
      <c r="I1203" s="665" t="s">
        <v>3039</v>
      </c>
      <c r="J1203" s="665" t="s">
        <v>3040</v>
      </c>
      <c r="K1203" s="665" t="s">
        <v>3041</v>
      </c>
      <c r="L1203" s="666">
        <v>79.03</v>
      </c>
      <c r="M1203" s="666">
        <v>79.03</v>
      </c>
      <c r="N1203" s="665">
        <v>1</v>
      </c>
      <c r="O1203" s="748">
        <v>0.5</v>
      </c>
      <c r="P1203" s="666">
        <v>79.03</v>
      </c>
      <c r="Q1203" s="681">
        <v>1</v>
      </c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5</v>
      </c>
      <c r="B1204" s="665" t="s">
        <v>2566</v>
      </c>
      <c r="C1204" s="665" t="s">
        <v>2929</v>
      </c>
      <c r="D1204" s="746" t="s">
        <v>4080</v>
      </c>
      <c r="E1204" s="747" t="s">
        <v>2947</v>
      </c>
      <c r="F1204" s="665" t="s">
        <v>2921</v>
      </c>
      <c r="G1204" s="665" t="s">
        <v>3003</v>
      </c>
      <c r="H1204" s="665" t="s">
        <v>1433</v>
      </c>
      <c r="I1204" s="665" t="s">
        <v>3006</v>
      </c>
      <c r="J1204" s="665" t="s">
        <v>1460</v>
      </c>
      <c r="K1204" s="665" t="s">
        <v>2687</v>
      </c>
      <c r="L1204" s="666">
        <v>815.1</v>
      </c>
      <c r="M1204" s="666">
        <v>2445.3000000000002</v>
      </c>
      <c r="N1204" s="665">
        <v>3</v>
      </c>
      <c r="O1204" s="748">
        <v>1</v>
      </c>
      <c r="P1204" s="666">
        <v>2445.3000000000002</v>
      </c>
      <c r="Q1204" s="681">
        <v>1</v>
      </c>
      <c r="R1204" s="665">
        <v>3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5</v>
      </c>
      <c r="B1205" s="665" t="s">
        <v>2566</v>
      </c>
      <c r="C1205" s="665" t="s">
        <v>2929</v>
      </c>
      <c r="D1205" s="746" t="s">
        <v>4080</v>
      </c>
      <c r="E1205" s="747" t="s">
        <v>2947</v>
      </c>
      <c r="F1205" s="665" t="s">
        <v>2921</v>
      </c>
      <c r="G1205" s="665" t="s">
        <v>3015</v>
      </c>
      <c r="H1205" s="665" t="s">
        <v>529</v>
      </c>
      <c r="I1205" s="665" t="s">
        <v>4027</v>
      </c>
      <c r="J1205" s="665" t="s">
        <v>4028</v>
      </c>
      <c r="K1205" s="665" t="s">
        <v>3943</v>
      </c>
      <c r="L1205" s="666">
        <v>0</v>
      </c>
      <c r="M1205" s="666">
        <v>0</v>
      </c>
      <c r="N1205" s="665">
        <v>1</v>
      </c>
      <c r="O1205" s="748">
        <v>0.5</v>
      </c>
      <c r="P1205" s="666">
        <v>0</v>
      </c>
      <c r="Q1205" s="681"/>
      <c r="R1205" s="665">
        <v>1</v>
      </c>
      <c r="S1205" s="681">
        <v>1</v>
      </c>
      <c r="T1205" s="748">
        <v>0.5</v>
      </c>
      <c r="U1205" s="704">
        <v>1</v>
      </c>
    </row>
    <row r="1206" spans="1:21" ht="14.4" customHeight="1" x14ac:dyDescent="0.3">
      <c r="A1206" s="664">
        <v>5</v>
      </c>
      <c r="B1206" s="665" t="s">
        <v>2566</v>
      </c>
      <c r="C1206" s="665" t="s">
        <v>2929</v>
      </c>
      <c r="D1206" s="746" t="s">
        <v>4080</v>
      </c>
      <c r="E1206" s="747" t="s">
        <v>2947</v>
      </c>
      <c r="F1206" s="665" t="s">
        <v>2923</v>
      </c>
      <c r="G1206" s="665" t="s">
        <v>3272</v>
      </c>
      <c r="H1206" s="665" t="s">
        <v>529</v>
      </c>
      <c r="I1206" s="665" t="s">
        <v>3273</v>
      </c>
      <c r="J1206" s="665" t="s">
        <v>3274</v>
      </c>
      <c r="K1206" s="665" t="s">
        <v>3275</v>
      </c>
      <c r="L1206" s="666">
        <v>30</v>
      </c>
      <c r="M1206" s="666">
        <v>120</v>
      </c>
      <c r="N1206" s="665">
        <v>4</v>
      </c>
      <c r="O1206" s="748">
        <v>2</v>
      </c>
      <c r="P1206" s="666">
        <v>120</v>
      </c>
      <c r="Q1206" s="681">
        <v>1</v>
      </c>
      <c r="R1206" s="665">
        <v>4</v>
      </c>
      <c r="S1206" s="681">
        <v>1</v>
      </c>
      <c r="T1206" s="748">
        <v>2</v>
      </c>
      <c r="U1206" s="704">
        <v>1</v>
      </c>
    </row>
    <row r="1207" spans="1:21" ht="14.4" customHeight="1" x14ac:dyDescent="0.3">
      <c r="A1207" s="664">
        <v>5</v>
      </c>
      <c r="B1207" s="665" t="s">
        <v>2566</v>
      </c>
      <c r="C1207" s="665" t="s">
        <v>2929</v>
      </c>
      <c r="D1207" s="746" t="s">
        <v>4080</v>
      </c>
      <c r="E1207" s="747" t="s">
        <v>2947</v>
      </c>
      <c r="F1207" s="665" t="s">
        <v>2923</v>
      </c>
      <c r="G1207" s="665" t="s">
        <v>3124</v>
      </c>
      <c r="H1207" s="665" t="s">
        <v>529</v>
      </c>
      <c r="I1207" s="665" t="s">
        <v>3416</v>
      </c>
      <c r="J1207" s="665" t="s">
        <v>3126</v>
      </c>
      <c r="K1207" s="665" t="s">
        <v>3730</v>
      </c>
      <c r="L1207" s="666">
        <v>600</v>
      </c>
      <c r="M1207" s="666">
        <v>600</v>
      </c>
      <c r="N1207" s="665">
        <v>1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5</v>
      </c>
      <c r="B1208" s="665" t="s">
        <v>2566</v>
      </c>
      <c r="C1208" s="665" t="s">
        <v>2929</v>
      </c>
      <c r="D1208" s="746" t="s">
        <v>4080</v>
      </c>
      <c r="E1208" s="747" t="s">
        <v>2947</v>
      </c>
      <c r="F1208" s="665" t="s">
        <v>2923</v>
      </c>
      <c r="G1208" s="665" t="s">
        <v>3124</v>
      </c>
      <c r="H1208" s="665" t="s">
        <v>529</v>
      </c>
      <c r="I1208" s="665" t="s">
        <v>3125</v>
      </c>
      <c r="J1208" s="665" t="s">
        <v>3126</v>
      </c>
      <c r="K1208" s="665" t="s">
        <v>3293</v>
      </c>
      <c r="L1208" s="666">
        <v>600</v>
      </c>
      <c r="M1208" s="666">
        <v>600</v>
      </c>
      <c r="N1208" s="665">
        <v>1</v>
      </c>
      <c r="O1208" s="748">
        <v>1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5</v>
      </c>
      <c r="B1209" s="665" t="s">
        <v>2566</v>
      </c>
      <c r="C1209" s="665" t="s">
        <v>2929</v>
      </c>
      <c r="D1209" s="746" t="s">
        <v>4080</v>
      </c>
      <c r="E1209" s="747" t="s">
        <v>2947</v>
      </c>
      <c r="F1209" s="665" t="s">
        <v>2923</v>
      </c>
      <c r="G1209" s="665" t="s">
        <v>3124</v>
      </c>
      <c r="H1209" s="665" t="s">
        <v>529</v>
      </c>
      <c r="I1209" s="665" t="s">
        <v>3125</v>
      </c>
      <c r="J1209" s="665" t="s">
        <v>3126</v>
      </c>
      <c r="K1209" s="665" t="s">
        <v>3127</v>
      </c>
      <c r="L1209" s="666">
        <v>600</v>
      </c>
      <c r="M1209" s="666">
        <v>2400</v>
      </c>
      <c r="N1209" s="665">
        <v>4</v>
      </c>
      <c r="O1209" s="748">
        <v>4</v>
      </c>
      <c r="P1209" s="666">
        <v>1200</v>
      </c>
      <c r="Q1209" s="681">
        <v>0.5</v>
      </c>
      <c r="R1209" s="665">
        <v>2</v>
      </c>
      <c r="S1209" s="681">
        <v>0.5</v>
      </c>
      <c r="T1209" s="748">
        <v>2</v>
      </c>
      <c r="U1209" s="704">
        <v>0.5</v>
      </c>
    </row>
    <row r="1210" spans="1:21" ht="14.4" customHeight="1" x14ac:dyDescent="0.3">
      <c r="A1210" s="664">
        <v>5</v>
      </c>
      <c r="B1210" s="665" t="s">
        <v>2566</v>
      </c>
      <c r="C1210" s="665" t="s">
        <v>2929</v>
      </c>
      <c r="D1210" s="746" t="s">
        <v>4080</v>
      </c>
      <c r="E1210" s="747" t="s">
        <v>2947</v>
      </c>
      <c r="F1210" s="665" t="s">
        <v>2923</v>
      </c>
      <c r="G1210" s="665" t="s">
        <v>3128</v>
      </c>
      <c r="H1210" s="665" t="s">
        <v>529</v>
      </c>
      <c r="I1210" s="665" t="s">
        <v>3132</v>
      </c>
      <c r="J1210" s="665" t="s">
        <v>3133</v>
      </c>
      <c r="K1210" s="665" t="s">
        <v>3134</v>
      </c>
      <c r="L1210" s="666">
        <v>378.48</v>
      </c>
      <c r="M1210" s="666">
        <v>378.48</v>
      </c>
      <c r="N1210" s="665">
        <v>1</v>
      </c>
      <c r="O1210" s="748">
        <v>1</v>
      </c>
      <c r="P1210" s="666">
        <v>378.48</v>
      </c>
      <c r="Q1210" s="681">
        <v>1</v>
      </c>
      <c r="R1210" s="665">
        <v>1</v>
      </c>
      <c r="S1210" s="681">
        <v>1</v>
      </c>
      <c r="T1210" s="748">
        <v>1</v>
      </c>
      <c r="U1210" s="704">
        <v>1</v>
      </c>
    </row>
    <row r="1211" spans="1:21" ht="14.4" customHeight="1" x14ac:dyDescent="0.3">
      <c r="A1211" s="664">
        <v>5</v>
      </c>
      <c r="B1211" s="665" t="s">
        <v>2566</v>
      </c>
      <c r="C1211" s="665" t="s">
        <v>2929</v>
      </c>
      <c r="D1211" s="746" t="s">
        <v>4080</v>
      </c>
      <c r="E1211" s="747" t="s">
        <v>2949</v>
      </c>
      <c r="F1211" s="665" t="s">
        <v>2923</v>
      </c>
      <c r="G1211" s="665" t="s">
        <v>3124</v>
      </c>
      <c r="H1211" s="665" t="s">
        <v>529</v>
      </c>
      <c r="I1211" s="665" t="s">
        <v>3624</v>
      </c>
      <c r="J1211" s="665" t="s">
        <v>3620</v>
      </c>
      <c r="K1211" s="665" t="s">
        <v>3625</v>
      </c>
      <c r="L1211" s="666">
        <v>410</v>
      </c>
      <c r="M1211" s="666">
        <v>820</v>
      </c>
      <c r="N1211" s="665">
        <v>2</v>
      </c>
      <c r="O1211" s="748">
        <v>1</v>
      </c>
      <c r="P1211" s="666">
        <v>410</v>
      </c>
      <c r="Q1211" s="681">
        <v>0.5</v>
      </c>
      <c r="R1211" s="665">
        <v>1</v>
      </c>
      <c r="S1211" s="681">
        <v>0.5</v>
      </c>
      <c r="T1211" s="748">
        <v>0.5</v>
      </c>
      <c r="U1211" s="704">
        <v>0.5</v>
      </c>
    </row>
    <row r="1212" spans="1:21" ht="14.4" customHeight="1" x14ac:dyDescent="0.3">
      <c r="A1212" s="664">
        <v>5</v>
      </c>
      <c r="B1212" s="665" t="s">
        <v>2566</v>
      </c>
      <c r="C1212" s="665" t="s">
        <v>2929</v>
      </c>
      <c r="D1212" s="746" t="s">
        <v>4080</v>
      </c>
      <c r="E1212" s="747" t="s">
        <v>2946</v>
      </c>
      <c r="F1212" s="665" t="s">
        <v>2921</v>
      </c>
      <c r="G1212" s="665" t="s">
        <v>2973</v>
      </c>
      <c r="H1212" s="665" t="s">
        <v>529</v>
      </c>
      <c r="I1212" s="665" t="s">
        <v>3145</v>
      </c>
      <c r="J1212" s="665" t="s">
        <v>696</v>
      </c>
      <c r="K1212" s="665" t="s">
        <v>2976</v>
      </c>
      <c r="L1212" s="666">
        <v>182.22</v>
      </c>
      <c r="M1212" s="666">
        <v>364.44</v>
      </c>
      <c r="N1212" s="665">
        <v>2</v>
      </c>
      <c r="O1212" s="748">
        <v>1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5</v>
      </c>
      <c r="B1213" s="665" t="s">
        <v>2566</v>
      </c>
      <c r="C1213" s="665" t="s">
        <v>2929</v>
      </c>
      <c r="D1213" s="746" t="s">
        <v>4080</v>
      </c>
      <c r="E1213" s="747" t="s">
        <v>2946</v>
      </c>
      <c r="F1213" s="665" t="s">
        <v>2921</v>
      </c>
      <c r="G1213" s="665" t="s">
        <v>3011</v>
      </c>
      <c r="H1213" s="665" t="s">
        <v>529</v>
      </c>
      <c r="I1213" s="665" t="s">
        <v>822</v>
      </c>
      <c r="J1213" s="665" t="s">
        <v>823</v>
      </c>
      <c r="K1213" s="665" t="s">
        <v>3013</v>
      </c>
      <c r="L1213" s="666">
        <v>155.24</v>
      </c>
      <c r="M1213" s="666">
        <v>310.48</v>
      </c>
      <c r="N1213" s="665">
        <v>2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5</v>
      </c>
      <c r="B1214" s="665" t="s">
        <v>2566</v>
      </c>
      <c r="C1214" s="665" t="s">
        <v>2929</v>
      </c>
      <c r="D1214" s="746" t="s">
        <v>4080</v>
      </c>
      <c r="E1214" s="747" t="s">
        <v>2946</v>
      </c>
      <c r="F1214" s="665" t="s">
        <v>2921</v>
      </c>
      <c r="G1214" s="665" t="s">
        <v>3023</v>
      </c>
      <c r="H1214" s="665" t="s">
        <v>529</v>
      </c>
      <c r="I1214" s="665" t="s">
        <v>3114</v>
      </c>
      <c r="J1214" s="665" t="s">
        <v>895</v>
      </c>
      <c r="K1214" s="665" t="s">
        <v>3115</v>
      </c>
      <c r="L1214" s="666">
        <v>1578.41</v>
      </c>
      <c r="M1214" s="666">
        <v>1578.41</v>
      </c>
      <c r="N1214" s="665">
        <v>1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5</v>
      </c>
      <c r="B1215" s="665" t="s">
        <v>2566</v>
      </c>
      <c r="C1215" s="665" t="s">
        <v>2929</v>
      </c>
      <c r="D1215" s="746" t="s">
        <v>4080</v>
      </c>
      <c r="E1215" s="747" t="s">
        <v>2946</v>
      </c>
      <c r="F1215" s="665" t="s">
        <v>2923</v>
      </c>
      <c r="G1215" s="665" t="s">
        <v>3128</v>
      </c>
      <c r="H1215" s="665" t="s">
        <v>529</v>
      </c>
      <c r="I1215" s="665" t="s">
        <v>3914</v>
      </c>
      <c r="J1215" s="665" t="s">
        <v>3915</v>
      </c>
      <c r="K1215" s="665" t="s">
        <v>3916</v>
      </c>
      <c r="L1215" s="666">
        <v>378.48</v>
      </c>
      <c r="M1215" s="666">
        <v>378.48</v>
      </c>
      <c r="N1215" s="665">
        <v>1</v>
      </c>
      <c r="O1215" s="748">
        <v>1</v>
      </c>
      <c r="P1215" s="666">
        <v>378.48</v>
      </c>
      <c r="Q1215" s="681">
        <v>1</v>
      </c>
      <c r="R1215" s="665">
        <v>1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5</v>
      </c>
      <c r="B1216" s="665" t="s">
        <v>2566</v>
      </c>
      <c r="C1216" s="665" t="s">
        <v>2931</v>
      </c>
      <c r="D1216" s="746" t="s">
        <v>4081</v>
      </c>
      <c r="E1216" s="747" t="s">
        <v>2944</v>
      </c>
      <c r="F1216" s="665" t="s">
        <v>2921</v>
      </c>
      <c r="G1216" s="665" t="s">
        <v>3838</v>
      </c>
      <c r="H1216" s="665" t="s">
        <v>529</v>
      </c>
      <c r="I1216" s="665" t="s">
        <v>4029</v>
      </c>
      <c r="J1216" s="665" t="s">
        <v>4030</v>
      </c>
      <c r="K1216" s="665" t="s">
        <v>3144</v>
      </c>
      <c r="L1216" s="666">
        <v>49.38</v>
      </c>
      <c r="M1216" s="666">
        <v>49.38</v>
      </c>
      <c r="N1216" s="665">
        <v>1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5</v>
      </c>
      <c r="B1217" s="665" t="s">
        <v>2566</v>
      </c>
      <c r="C1217" s="665" t="s">
        <v>2931</v>
      </c>
      <c r="D1217" s="746" t="s">
        <v>4081</v>
      </c>
      <c r="E1217" s="747" t="s">
        <v>2944</v>
      </c>
      <c r="F1217" s="665" t="s">
        <v>2921</v>
      </c>
      <c r="G1217" s="665" t="s">
        <v>3038</v>
      </c>
      <c r="H1217" s="665" t="s">
        <v>1433</v>
      </c>
      <c r="I1217" s="665" t="s">
        <v>3389</v>
      </c>
      <c r="J1217" s="665" t="s">
        <v>2750</v>
      </c>
      <c r="K1217" s="665" t="s">
        <v>3390</v>
      </c>
      <c r="L1217" s="666">
        <v>0</v>
      </c>
      <c r="M1217" s="666">
        <v>0</v>
      </c>
      <c r="N1217" s="665">
        <v>1</v>
      </c>
      <c r="O1217" s="748">
        <v>1</v>
      </c>
      <c r="P1217" s="666">
        <v>0</v>
      </c>
      <c r="Q1217" s="681"/>
      <c r="R1217" s="665">
        <v>1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5</v>
      </c>
      <c r="B1218" s="665" t="s">
        <v>2566</v>
      </c>
      <c r="C1218" s="665" t="s">
        <v>2931</v>
      </c>
      <c r="D1218" s="746" t="s">
        <v>4081</v>
      </c>
      <c r="E1218" s="747" t="s">
        <v>2944</v>
      </c>
      <c r="F1218" s="665" t="s">
        <v>2921</v>
      </c>
      <c r="G1218" s="665" t="s">
        <v>3038</v>
      </c>
      <c r="H1218" s="665" t="s">
        <v>1433</v>
      </c>
      <c r="I1218" s="665" t="s">
        <v>4031</v>
      </c>
      <c r="J1218" s="665" t="s">
        <v>2750</v>
      </c>
      <c r="K1218" s="665" t="s">
        <v>4032</v>
      </c>
      <c r="L1218" s="666">
        <v>88.51</v>
      </c>
      <c r="M1218" s="666">
        <v>88.51</v>
      </c>
      <c r="N1218" s="665">
        <v>1</v>
      </c>
      <c r="O1218" s="748">
        <v>0.5</v>
      </c>
      <c r="P1218" s="666">
        <v>88.51</v>
      </c>
      <c r="Q1218" s="681">
        <v>1</v>
      </c>
      <c r="R1218" s="665">
        <v>1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5</v>
      </c>
      <c r="B1219" s="665" t="s">
        <v>2566</v>
      </c>
      <c r="C1219" s="665" t="s">
        <v>2931</v>
      </c>
      <c r="D1219" s="746" t="s">
        <v>4081</v>
      </c>
      <c r="E1219" s="747" t="s">
        <v>2944</v>
      </c>
      <c r="F1219" s="665" t="s">
        <v>2921</v>
      </c>
      <c r="G1219" s="665" t="s">
        <v>3038</v>
      </c>
      <c r="H1219" s="665" t="s">
        <v>1433</v>
      </c>
      <c r="I1219" s="665" t="s">
        <v>3540</v>
      </c>
      <c r="J1219" s="665" t="s">
        <v>2750</v>
      </c>
      <c r="K1219" s="665" t="s">
        <v>3541</v>
      </c>
      <c r="L1219" s="666">
        <v>0</v>
      </c>
      <c r="M1219" s="666">
        <v>0</v>
      </c>
      <c r="N1219" s="665">
        <v>1</v>
      </c>
      <c r="O1219" s="748">
        <v>1</v>
      </c>
      <c r="P1219" s="666">
        <v>0</v>
      </c>
      <c r="Q1219" s="681"/>
      <c r="R1219" s="665">
        <v>1</v>
      </c>
      <c r="S1219" s="681">
        <v>1</v>
      </c>
      <c r="T1219" s="748">
        <v>1</v>
      </c>
      <c r="U1219" s="704">
        <v>1</v>
      </c>
    </row>
    <row r="1220" spans="1:21" ht="14.4" customHeight="1" x14ac:dyDescent="0.3">
      <c r="A1220" s="664">
        <v>5</v>
      </c>
      <c r="B1220" s="665" t="s">
        <v>2566</v>
      </c>
      <c r="C1220" s="665" t="s">
        <v>2931</v>
      </c>
      <c r="D1220" s="746" t="s">
        <v>4081</v>
      </c>
      <c r="E1220" s="747" t="s">
        <v>2944</v>
      </c>
      <c r="F1220" s="665" t="s">
        <v>2921</v>
      </c>
      <c r="G1220" s="665" t="s">
        <v>3038</v>
      </c>
      <c r="H1220" s="665" t="s">
        <v>1433</v>
      </c>
      <c r="I1220" s="665" t="s">
        <v>4033</v>
      </c>
      <c r="J1220" s="665" t="s">
        <v>4034</v>
      </c>
      <c r="K1220" s="665" t="s">
        <v>4035</v>
      </c>
      <c r="L1220" s="666">
        <v>118.54</v>
      </c>
      <c r="M1220" s="666">
        <v>118.54</v>
      </c>
      <c r="N1220" s="665">
        <v>1</v>
      </c>
      <c r="O1220" s="748">
        <v>0.5</v>
      </c>
      <c r="P1220" s="666">
        <v>118.54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5</v>
      </c>
      <c r="B1221" s="665" t="s">
        <v>2566</v>
      </c>
      <c r="C1221" s="665" t="s">
        <v>2931</v>
      </c>
      <c r="D1221" s="746" t="s">
        <v>4081</v>
      </c>
      <c r="E1221" s="747" t="s">
        <v>2944</v>
      </c>
      <c r="F1221" s="665" t="s">
        <v>2921</v>
      </c>
      <c r="G1221" s="665" t="s">
        <v>3038</v>
      </c>
      <c r="H1221" s="665" t="s">
        <v>1433</v>
      </c>
      <c r="I1221" s="665" t="s">
        <v>4036</v>
      </c>
      <c r="J1221" s="665" t="s">
        <v>1592</v>
      </c>
      <c r="K1221" s="665" t="s">
        <v>4037</v>
      </c>
      <c r="L1221" s="666">
        <v>46.07</v>
      </c>
      <c r="M1221" s="666">
        <v>46.07</v>
      </c>
      <c r="N1221" s="665">
        <v>1</v>
      </c>
      <c r="O1221" s="748">
        <v>1</v>
      </c>
      <c r="P1221" s="666">
        <v>46.07</v>
      </c>
      <c r="Q1221" s="681">
        <v>1</v>
      </c>
      <c r="R1221" s="665">
        <v>1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5</v>
      </c>
      <c r="B1222" s="665" t="s">
        <v>2566</v>
      </c>
      <c r="C1222" s="665" t="s">
        <v>2931</v>
      </c>
      <c r="D1222" s="746" t="s">
        <v>4081</v>
      </c>
      <c r="E1222" s="747" t="s">
        <v>2944</v>
      </c>
      <c r="F1222" s="665" t="s">
        <v>2921</v>
      </c>
      <c r="G1222" s="665" t="s">
        <v>3105</v>
      </c>
      <c r="H1222" s="665" t="s">
        <v>1433</v>
      </c>
      <c r="I1222" s="665" t="s">
        <v>1442</v>
      </c>
      <c r="J1222" s="665" t="s">
        <v>578</v>
      </c>
      <c r="K1222" s="665" t="s">
        <v>2794</v>
      </c>
      <c r="L1222" s="666">
        <v>36.54</v>
      </c>
      <c r="M1222" s="666">
        <v>73.08</v>
      </c>
      <c r="N1222" s="665">
        <v>2</v>
      </c>
      <c r="O1222" s="748">
        <v>1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5</v>
      </c>
      <c r="B1223" s="665" t="s">
        <v>2566</v>
      </c>
      <c r="C1223" s="665" t="s">
        <v>2931</v>
      </c>
      <c r="D1223" s="746" t="s">
        <v>4081</v>
      </c>
      <c r="E1223" s="747" t="s">
        <v>2948</v>
      </c>
      <c r="F1223" s="665" t="s">
        <v>2921</v>
      </c>
      <c r="G1223" s="665" t="s">
        <v>3462</v>
      </c>
      <c r="H1223" s="665" t="s">
        <v>529</v>
      </c>
      <c r="I1223" s="665" t="s">
        <v>4038</v>
      </c>
      <c r="J1223" s="665" t="s">
        <v>3464</v>
      </c>
      <c r="K1223" s="665" t="s">
        <v>4039</v>
      </c>
      <c r="L1223" s="666">
        <v>172.02</v>
      </c>
      <c r="M1223" s="666">
        <v>172.02</v>
      </c>
      <c r="N1223" s="665">
        <v>1</v>
      </c>
      <c r="O1223" s="748">
        <v>0.5</v>
      </c>
      <c r="P1223" s="666">
        <v>172.02</v>
      </c>
      <c r="Q1223" s="681">
        <v>1</v>
      </c>
      <c r="R1223" s="665">
        <v>1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5</v>
      </c>
      <c r="B1224" s="665" t="s">
        <v>2566</v>
      </c>
      <c r="C1224" s="665" t="s">
        <v>2931</v>
      </c>
      <c r="D1224" s="746" t="s">
        <v>4081</v>
      </c>
      <c r="E1224" s="747" t="s">
        <v>2948</v>
      </c>
      <c r="F1224" s="665" t="s">
        <v>2921</v>
      </c>
      <c r="G1224" s="665" t="s">
        <v>3135</v>
      </c>
      <c r="H1224" s="665" t="s">
        <v>1433</v>
      </c>
      <c r="I1224" s="665" t="s">
        <v>3136</v>
      </c>
      <c r="J1224" s="665" t="s">
        <v>1574</v>
      </c>
      <c r="K1224" s="665" t="s">
        <v>3137</v>
      </c>
      <c r="L1224" s="666">
        <v>4.7</v>
      </c>
      <c r="M1224" s="666">
        <v>4.7</v>
      </c>
      <c r="N1224" s="665">
        <v>1</v>
      </c>
      <c r="O1224" s="748">
        <v>1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5</v>
      </c>
      <c r="B1225" s="665" t="s">
        <v>2566</v>
      </c>
      <c r="C1225" s="665" t="s">
        <v>2931</v>
      </c>
      <c r="D1225" s="746" t="s">
        <v>4081</v>
      </c>
      <c r="E1225" s="747" t="s">
        <v>2948</v>
      </c>
      <c r="F1225" s="665" t="s">
        <v>2921</v>
      </c>
      <c r="G1225" s="665" t="s">
        <v>2958</v>
      </c>
      <c r="H1225" s="665" t="s">
        <v>1433</v>
      </c>
      <c r="I1225" s="665" t="s">
        <v>1720</v>
      </c>
      <c r="J1225" s="665" t="s">
        <v>2762</v>
      </c>
      <c r="K1225" s="665" t="s">
        <v>2763</v>
      </c>
      <c r="L1225" s="666">
        <v>149.52000000000001</v>
      </c>
      <c r="M1225" s="666">
        <v>149.52000000000001</v>
      </c>
      <c r="N1225" s="665">
        <v>1</v>
      </c>
      <c r="O1225" s="748">
        <v>0.5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5</v>
      </c>
      <c r="B1226" s="665" t="s">
        <v>2566</v>
      </c>
      <c r="C1226" s="665" t="s">
        <v>2931</v>
      </c>
      <c r="D1226" s="746" t="s">
        <v>4081</v>
      </c>
      <c r="E1226" s="747" t="s">
        <v>2948</v>
      </c>
      <c r="F1226" s="665" t="s">
        <v>2921</v>
      </c>
      <c r="G1226" s="665" t="s">
        <v>2958</v>
      </c>
      <c r="H1226" s="665" t="s">
        <v>529</v>
      </c>
      <c r="I1226" s="665" t="s">
        <v>2959</v>
      </c>
      <c r="J1226" s="665" t="s">
        <v>2960</v>
      </c>
      <c r="K1226" s="665" t="s">
        <v>2961</v>
      </c>
      <c r="L1226" s="666">
        <v>149.52000000000001</v>
      </c>
      <c r="M1226" s="666">
        <v>299.04000000000002</v>
      </c>
      <c r="N1226" s="665">
        <v>2</v>
      </c>
      <c r="O1226" s="748">
        <v>0.5</v>
      </c>
      <c r="P1226" s="666">
        <v>299.04000000000002</v>
      </c>
      <c r="Q1226" s="681">
        <v>1</v>
      </c>
      <c r="R1226" s="665">
        <v>2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5</v>
      </c>
      <c r="B1227" s="665" t="s">
        <v>2566</v>
      </c>
      <c r="C1227" s="665" t="s">
        <v>2931</v>
      </c>
      <c r="D1227" s="746" t="s">
        <v>4081</v>
      </c>
      <c r="E1227" s="747" t="s">
        <v>2948</v>
      </c>
      <c r="F1227" s="665" t="s">
        <v>2921</v>
      </c>
      <c r="G1227" s="665" t="s">
        <v>2977</v>
      </c>
      <c r="H1227" s="665" t="s">
        <v>529</v>
      </c>
      <c r="I1227" s="665" t="s">
        <v>3067</v>
      </c>
      <c r="J1227" s="665" t="s">
        <v>941</v>
      </c>
      <c r="K1227" s="665" t="s">
        <v>3068</v>
      </c>
      <c r="L1227" s="666">
        <v>0</v>
      </c>
      <c r="M1227" s="666">
        <v>0</v>
      </c>
      <c r="N1227" s="665">
        <v>8</v>
      </c>
      <c r="O1227" s="748">
        <v>6.5</v>
      </c>
      <c r="P1227" s="666">
        <v>0</v>
      </c>
      <c r="Q1227" s="681"/>
      <c r="R1227" s="665">
        <v>5</v>
      </c>
      <c r="S1227" s="681">
        <v>0.625</v>
      </c>
      <c r="T1227" s="748">
        <v>3.5</v>
      </c>
      <c r="U1227" s="704">
        <v>0.53846153846153844</v>
      </c>
    </row>
    <row r="1228" spans="1:21" ht="14.4" customHeight="1" x14ac:dyDescent="0.3">
      <c r="A1228" s="664">
        <v>5</v>
      </c>
      <c r="B1228" s="665" t="s">
        <v>2566</v>
      </c>
      <c r="C1228" s="665" t="s">
        <v>2931</v>
      </c>
      <c r="D1228" s="746" t="s">
        <v>4081</v>
      </c>
      <c r="E1228" s="747" t="s">
        <v>2948</v>
      </c>
      <c r="F1228" s="665" t="s">
        <v>2921</v>
      </c>
      <c r="G1228" s="665" t="s">
        <v>3977</v>
      </c>
      <c r="H1228" s="665" t="s">
        <v>529</v>
      </c>
      <c r="I1228" s="665" t="s">
        <v>4040</v>
      </c>
      <c r="J1228" s="665" t="s">
        <v>3979</v>
      </c>
      <c r="K1228" s="665" t="s">
        <v>4041</v>
      </c>
      <c r="L1228" s="666">
        <v>115.13</v>
      </c>
      <c r="M1228" s="666">
        <v>115.13</v>
      </c>
      <c r="N1228" s="665">
        <v>1</v>
      </c>
      <c r="O1228" s="748">
        <v>0.5</v>
      </c>
      <c r="P1228" s="666">
        <v>115.13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5</v>
      </c>
      <c r="B1229" s="665" t="s">
        <v>2566</v>
      </c>
      <c r="C1229" s="665" t="s">
        <v>2931</v>
      </c>
      <c r="D1229" s="746" t="s">
        <v>4081</v>
      </c>
      <c r="E1229" s="747" t="s">
        <v>2948</v>
      </c>
      <c r="F1229" s="665" t="s">
        <v>2921</v>
      </c>
      <c r="G1229" s="665" t="s">
        <v>3038</v>
      </c>
      <c r="H1229" s="665" t="s">
        <v>1433</v>
      </c>
      <c r="I1229" s="665" t="s">
        <v>3389</v>
      </c>
      <c r="J1229" s="665" t="s">
        <v>2750</v>
      </c>
      <c r="K1229" s="665" t="s">
        <v>3390</v>
      </c>
      <c r="L1229" s="666">
        <v>0</v>
      </c>
      <c r="M1229" s="666">
        <v>0</v>
      </c>
      <c r="N1229" s="665">
        <v>1</v>
      </c>
      <c r="O1229" s="748">
        <v>1</v>
      </c>
      <c r="P1229" s="666">
        <v>0</v>
      </c>
      <c r="Q1229" s="681"/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5</v>
      </c>
      <c r="B1230" s="665" t="s">
        <v>2566</v>
      </c>
      <c r="C1230" s="665" t="s">
        <v>2931</v>
      </c>
      <c r="D1230" s="746" t="s">
        <v>4081</v>
      </c>
      <c r="E1230" s="747" t="s">
        <v>2948</v>
      </c>
      <c r="F1230" s="665" t="s">
        <v>2921</v>
      </c>
      <c r="G1230" s="665" t="s">
        <v>3038</v>
      </c>
      <c r="H1230" s="665" t="s">
        <v>1433</v>
      </c>
      <c r="I1230" s="665" t="s">
        <v>4042</v>
      </c>
      <c r="J1230" s="665" t="s">
        <v>4043</v>
      </c>
      <c r="K1230" s="665" t="s">
        <v>4044</v>
      </c>
      <c r="L1230" s="666">
        <v>98.78</v>
      </c>
      <c r="M1230" s="666">
        <v>592.67999999999995</v>
      </c>
      <c r="N1230" s="665">
        <v>6</v>
      </c>
      <c r="O1230" s="748">
        <v>2.5</v>
      </c>
      <c r="P1230" s="666">
        <v>592.67999999999995</v>
      </c>
      <c r="Q1230" s="681">
        <v>1</v>
      </c>
      <c r="R1230" s="665">
        <v>6</v>
      </c>
      <c r="S1230" s="681">
        <v>1</v>
      </c>
      <c r="T1230" s="748">
        <v>2.5</v>
      </c>
      <c r="U1230" s="704">
        <v>1</v>
      </c>
    </row>
    <row r="1231" spans="1:21" ht="14.4" customHeight="1" x14ac:dyDescent="0.3">
      <c r="A1231" s="664">
        <v>5</v>
      </c>
      <c r="B1231" s="665" t="s">
        <v>2566</v>
      </c>
      <c r="C1231" s="665" t="s">
        <v>2931</v>
      </c>
      <c r="D1231" s="746" t="s">
        <v>4081</v>
      </c>
      <c r="E1231" s="747" t="s">
        <v>2948</v>
      </c>
      <c r="F1231" s="665" t="s">
        <v>2921</v>
      </c>
      <c r="G1231" s="665" t="s">
        <v>3038</v>
      </c>
      <c r="H1231" s="665" t="s">
        <v>1433</v>
      </c>
      <c r="I1231" s="665" t="s">
        <v>4033</v>
      </c>
      <c r="J1231" s="665" t="s">
        <v>4034</v>
      </c>
      <c r="K1231" s="665" t="s">
        <v>4035</v>
      </c>
      <c r="L1231" s="666">
        <v>118.54</v>
      </c>
      <c r="M1231" s="666">
        <v>829.78000000000009</v>
      </c>
      <c r="N1231" s="665">
        <v>7</v>
      </c>
      <c r="O1231" s="748">
        <v>2.5</v>
      </c>
      <c r="P1231" s="666">
        <v>592.70000000000005</v>
      </c>
      <c r="Q1231" s="681">
        <v>0.7142857142857143</v>
      </c>
      <c r="R1231" s="665">
        <v>5</v>
      </c>
      <c r="S1231" s="681">
        <v>0.7142857142857143</v>
      </c>
      <c r="T1231" s="748">
        <v>2</v>
      </c>
      <c r="U1231" s="704">
        <v>0.8</v>
      </c>
    </row>
    <row r="1232" spans="1:21" ht="14.4" customHeight="1" x14ac:dyDescent="0.3">
      <c r="A1232" s="664">
        <v>5</v>
      </c>
      <c r="B1232" s="665" t="s">
        <v>2566</v>
      </c>
      <c r="C1232" s="665" t="s">
        <v>2931</v>
      </c>
      <c r="D1232" s="746" t="s">
        <v>4081</v>
      </c>
      <c r="E1232" s="747" t="s">
        <v>2948</v>
      </c>
      <c r="F1232" s="665" t="s">
        <v>2921</v>
      </c>
      <c r="G1232" s="665" t="s">
        <v>3038</v>
      </c>
      <c r="H1232" s="665" t="s">
        <v>1433</v>
      </c>
      <c r="I1232" s="665" t="s">
        <v>4045</v>
      </c>
      <c r="J1232" s="665" t="s">
        <v>4046</v>
      </c>
      <c r="K1232" s="665" t="s">
        <v>4047</v>
      </c>
      <c r="L1232" s="666">
        <v>59.27</v>
      </c>
      <c r="M1232" s="666">
        <v>177.81</v>
      </c>
      <c r="N1232" s="665">
        <v>3</v>
      </c>
      <c r="O1232" s="748">
        <v>1</v>
      </c>
      <c r="P1232" s="666">
        <v>118.54</v>
      </c>
      <c r="Q1232" s="681">
        <v>0.66666666666666674</v>
      </c>
      <c r="R1232" s="665">
        <v>2</v>
      </c>
      <c r="S1232" s="681">
        <v>0.66666666666666663</v>
      </c>
      <c r="T1232" s="748">
        <v>0.5</v>
      </c>
      <c r="U1232" s="704">
        <v>0.5</v>
      </c>
    </row>
    <row r="1233" spans="1:21" ht="14.4" customHeight="1" x14ac:dyDescent="0.3">
      <c r="A1233" s="664">
        <v>5</v>
      </c>
      <c r="B1233" s="665" t="s">
        <v>2566</v>
      </c>
      <c r="C1233" s="665" t="s">
        <v>2931</v>
      </c>
      <c r="D1233" s="746" t="s">
        <v>4081</v>
      </c>
      <c r="E1233" s="747" t="s">
        <v>2948</v>
      </c>
      <c r="F1233" s="665" t="s">
        <v>2921</v>
      </c>
      <c r="G1233" s="665" t="s">
        <v>3038</v>
      </c>
      <c r="H1233" s="665" t="s">
        <v>1433</v>
      </c>
      <c r="I1233" s="665" t="s">
        <v>3039</v>
      </c>
      <c r="J1233" s="665" t="s">
        <v>3040</v>
      </c>
      <c r="K1233" s="665" t="s">
        <v>3041</v>
      </c>
      <c r="L1233" s="666">
        <v>79.03</v>
      </c>
      <c r="M1233" s="666">
        <v>1106.42</v>
      </c>
      <c r="N1233" s="665">
        <v>14</v>
      </c>
      <c r="O1233" s="748">
        <v>8.5</v>
      </c>
      <c r="P1233" s="666">
        <v>711.27</v>
      </c>
      <c r="Q1233" s="681">
        <v>0.64285714285714279</v>
      </c>
      <c r="R1233" s="665">
        <v>9</v>
      </c>
      <c r="S1233" s="681">
        <v>0.6428571428571429</v>
      </c>
      <c r="T1233" s="748">
        <v>5</v>
      </c>
      <c r="U1233" s="704">
        <v>0.58823529411764708</v>
      </c>
    </row>
    <row r="1234" spans="1:21" ht="14.4" customHeight="1" x14ac:dyDescent="0.3">
      <c r="A1234" s="664">
        <v>5</v>
      </c>
      <c r="B1234" s="665" t="s">
        <v>2566</v>
      </c>
      <c r="C1234" s="665" t="s">
        <v>2931</v>
      </c>
      <c r="D1234" s="746" t="s">
        <v>4081</v>
      </c>
      <c r="E1234" s="747" t="s">
        <v>2948</v>
      </c>
      <c r="F1234" s="665" t="s">
        <v>2921</v>
      </c>
      <c r="G1234" s="665" t="s">
        <v>3038</v>
      </c>
      <c r="H1234" s="665" t="s">
        <v>1433</v>
      </c>
      <c r="I1234" s="665" t="s">
        <v>3542</v>
      </c>
      <c r="J1234" s="665" t="s">
        <v>2750</v>
      </c>
      <c r="K1234" s="665" t="s">
        <v>3543</v>
      </c>
      <c r="L1234" s="666">
        <v>59.27</v>
      </c>
      <c r="M1234" s="666">
        <v>118.54</v>
      </c>
      <c r="N1234" s="665">
        <v>2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5</v>
      </c>
      <c r="B1235" s="665" t="s">
        <v>2566</v>
      </c>
      <c r="C1235" s="665" t="s">
        <v>2931</v>
      </c>
      <c r="D1235" s="746" t="s">
        <v>4081</v>
      </c>
      <c r="E1235" s="747" t="s">
        <v>2948</v>
      </c>
      <c r="F1235" s="665" t="s">
        <v>2921</v>
      </c>
      <c r="G1235" s="665" t="s">
        <v>3038</v>
      </c>
      <c r="H1235" s="665" t="s">
        <v>1433</v>
      </c>
      <c r="I1235" s="665" t="s">
        <v>1537</v>
      </c>
      <c r="J1235" s="665" t="s">
        <v>2750</v>
      </c>
      <c r="K1235" s="665" t="s">
        <v>2751</v>
      </c>
      <c r="L1235" s="666">
        <v>46.07</v>
      </c>
      <c r="M1235" s="666">
        <v>92.14</v>
      </c>
      <c r="N1235" s="665">
        <v>2</v>
      </c>
      <c r="O1235" s="748">
        <v>1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5</v>
      </c>
      <c r="B1236" s="665" t="s">
        <v>2566</v>
      </c>
      <c r="C1236" s="665" t="s">
        <v>2931</v>
      </c>
      <c r="D1236" s="746" t="s">
        <v>4081</v>
      </c>
      <c r="E1236" s="747" t="s">
        <v>2948</v>
      </c>
      <c r="F1236" s="665" t="s">
        <v>2921</v>
      </c>
      <c r="G1236" s="665" t="s">
        <v>3038</v>
      </c>
      <c r="H1236" s="665" t="s">
        <v>529</v>
      </c>
      <c r="I1236" s="665" t="s">
        <v>4048</v>
      </c>
      <c r="J1236" s="665" t="s">
        <v>2750</v>
      </c>
      <c r="K1236" s="665" t="s">
        <v>4049</v>
      </c>
      <c r="L1236" s="666">
        <v>79.03</v>
      </c>
      <c r="M1236" s="666">
        <v>237.09</v>
      </c>
      <c r="N1236" s="665">
        <v>3</v>
      </c>
      <c r="O1236" s="748">
        <v>1.5</v>
      </c>
      <c r="P1236" s="666">
        <v>79.03</v>
      </c>
      <c r="Q1236" s="681">
        <v>0.33333333333333331</v>
      </c>
      <c r="R1236" s="665">
        <v>1</v>
      </c>
      <c r="S1236" s="681">
        <v>0.33333333333333331</v>
      </c>
      <c r="T1236" s="748">
        <v>1</v>
      </c>
      <c r="U1236" s="704">
        <v>0.66666666666666663</v>
      </c>
    </row>
    <row r="1237" spans="1:21" ht="14.4" customHeight="1" x14ac:dyDescent="0.3">
      <c r="A1237" s="664">
        <v>5</v>
      </c>
      <c r="B1237" s="665" t="s">
        <v>2566</v>
      </c>
      <c r="C1237" s="665" t="s">
        <v>2931</v>
      </c>
      <c r="D1237" s="746" t="s">
        <v>4081</v>
      </c>
      <c r="E1237" s="747" t="s">
        <v>2948</v>
      </c>
      <c r="F1237" s="665" t="s">
        <v>2921</v>
      </c>
      <c r="G1237" s="665" t="s">
        <v>3038</v>
      </c>
      <c r="H1237" s="665" t="s">
        <v>1433</v>
      </c>
      <c r="I1237" s="665" t="s">
        <v>1591</v>
      </c>
      <c r="J1237" s="665" t="s">
        <v>1592</v>
      </c>
      <c r="K1237" s="665" t="s">
        <v>2749</v>
      </c>
      <c r="L1237" s="666">
        <v>46.07</v>
      </c>
      <c r="M1237" s="666">
        <v>230.35000000000002</v>
      </c>
      <c r="N1237" s="665">
        <v>5</v>
      </c>
      <c r="O1237" s="748">
        <v>5</v>
      </c>
      <c r="P1237" s="666">
        <v>138.21</v>
      </c>
      <c r="Q1237" s="681">
        <v>0.6</v>
      </c>
      <c r="R1237" s="665">
        <v>3</v>
      </c>
      <c r="S1237" s="681">
        <v>0.6</v>
      </c>
      <c r="T1237" s="748">
        <v>3</v>
      </c>
      <c r="U1237" s="704">
        <v>0.6</v>
      </c>
    </row>
    <row r="1238" spans="1:21" ht="14.4" customHeight="1" x14ac:dyDescent="0.3">
      <c r="A1238" s="664">
        <v>5</v>
      </c>
      <c r="B1238" s="665" t="s">
        <v>2566</v>
      </c>
      <c r="C1238" s="665" t="s">
        <v>2931</v>
      </c>
      <c r="D1238" s="746" t="s">
        <v>4081</v>
      </c>
      <c r="E1238" s="747" t="s">
        <v>2948</v>
      </c>
      <c r="F1238" s="665" t="s">
        <v>2921</v>
      </c>
      <c r="G1238" s="665" t="s">
        <v>3957</v>
      </c>
      <c r="H1238" s="665" t="s">
        <v>529</v>
      </c>
      <c r="I1238" s="665" t="s">
        <v>872</v>
      </c>
      <c r="J1238" s="665" t="s">
        <v>692</v>
      </c>
      <c r="K1238" s="665" t="s">
        <v>3958</v>
      </c>
      <c r="L1238" s="666">
        <v>0</v>
      </c>
      <c r="M1238" s="666">
        <v>0</v>
      </c>
      <c r="N1238" s="665">
        <v>1</v>
      </c>
      <c r="O1238" s="748">
        <v>0.5</v>
      </c>
      <c r="P1238" s="666">
        <v>0</v>
      </c>
      <c r="Q1238" s="681"/>
      <c r="R1238" s="665">
        <v>1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5</v>
      </c>
      <c r="B1239" s="665" t="s">
        <v>2566</v>
      </c>
      <c r="C1239" s="665" t="s">
        <v>2931</v>
      </c>
      <c r="D1239" s="746" t="s">
        <v>4081</v>
      </c>
      <c r="E1239" s="747" t="s">
        <v>2948</v>
      </c>
      <c r="F1239" s="665" t="s">
        <v>2921</v>
      </c>
      <c r="G1239" s="665" t="s">
        <v>3003</v>
      </c>
      <c r="H1239" s="665" t="s">
        <v>1433</v>
      </c>
      <c r="I1239" s="665" t="s">
        <v>1607</v>
      </c>
      <c r="J1239" s="665" t="s">
        <v>1460</v>
      </c>
      <c r="K1239" s="665" t="s">
        <v>2687</v>
      </c>
      <c r="L1239" s="666">
        <v>815.1</v>
      </c>
      <c r="M1239" s="666">
        <v>1630.2</v>
      </c>
      <c r="N1239" s="665">
        <v>2</v>
      </c>
      <c r="O1239" s="748">
        <v>1</v>
      </c>
      <c r="P1239" s="666">
        <v>1630.2</v>
      </c>
      <c r="Q1239" s="681">
        <v>1</v>
      </c>
      <c r="R1239" s="665">
        <v>2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5</v>
      </c>
      <c r="B1240" s="665" t="s">
        <v>2566</v>
      </c>
      <c r="C1240" s="665" t="s">
        <v>2931</v>
      </c>
      <c r="D1240" s="746" t="s">
        <v>4081</v>
      </c>
      <c r="E1240" s="747" t="s">
        <v>2948</v>
      </c>
      <c r="F1240" s="665" t="s">
        <v>2921</v>
      </c>
      <c r="G1240" s="665" t="s">
        <v>3677</v>
      </c>
      <c r="H1240" s="665" t="s">
        <v>529</v>
      </c>
      <c r="I1240" s="665" t="s">
        <v>3678</v>
      </c>
      <c r="J1240" s="665" t="s">
        <v>1331</v>
      </c>
      <c r="K1240" s="665" t="s">
        <v>3679</v>
      </c>
      <c r="L1240" s="666">
        <v>54.23</v>
      </c>
      <c r="M1240" s="666">
        <v>162.69</v>
      </c>
      <c r="N1240" s="665">
        <v>3</v>
      </c>
      <c r="O1240" s="748">
        <v>1</v>
      </c>
      <c r="P1240" s="666">
        <v>108.46</v>
      </c>
      <c r="Q1240" s="681">
        <v>0.66666666666666663</v>
      </c>
      <c r="R1240" s="665">
        <v>2</v>
      </c>
      <c r="S1240" s="681">
        <v>0.66666666666666663</v>
      </c>
      <c r="T1240" s="748">
        <v>0.5</v>
      </c>
      <c r="U1240" s="704">
        <v>0.5</v>
      </c>
    </row>
    <row r="1241" spans="1:21" ht="14.4" customHeight="1" x14ac:dyDescent="0.3">
      <c r="A1241" s="664">
        <v>5</v>
      </c>
      <c r="B1241" s="665" t="s">
        <v>2566</v>
      </c>
      <c r="C1241" s="665" t="s">
        <v>2931</v>
      </c>
      <c r="D1241" s="746" t="s">
        <v>4081</v>
      </c>
      <c r="E1241" s="747" t="s">
        <v>2948</v>
      </c>
      <c r="F1241" s="665" t="s">
        <v>2921</v>
      </c>
      <c r="G1241" s="665" t="s">
        <v>3047</v>
      </c>
      <c r="H1241" s="665" t="s">
        <v>529</v>
      </c>
      <c r="I1241" s="665" t="s">
        <v>767</v>
      </c>
      <c r="J1241" s="665" t="s">
        <v>3048</v>
      </c>
      <c r="K1241" s="665" t="s">
        <v>3049</v>
      </c>
      <c r="L1241" s="666">
        <v>0</v>
      </c>
      <c r="M1241" s="666">
        <v>0</v>
      </c>
      <c r="N1241" s="665">
        <v>1</v>
      </c>
      <c r="O1241" s="748">
        <v>0.5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5</v>
      </c>
      <c r="B1242" s="665" t="s">
        <v>2566</v>
      </c>
      <c r="C1242" s="665" t="s">
        <v>2931</v>
      </c>
      <c r="D1242" s="746" t="s">
        <v>4081</v>
      </c>
      <c r="E1242" s="747" t="s">
        <v>2952</v>
      </c>
      <c r="F1242" s="665" t="s">
        <v>2921</v>
      </c>
      <c r="G1242" s="665" t="s">
        <v>3105</v>
      </c>
      <c r="H1242" s="665" t="s">
        <v>1433</v>
      </c>
      <c r="I1242" s="665" t="s">
        <v>3163</v>
      </c>
      <c r="J1242" s="665" t="s">
        <v>578</v>
      </c>
      <c r="K1242" s="665" t="s">
        <v>3164</v>
      </c>
      <c r="L1242" s="666">
        <v>0</v>
      </c>
      <c r="M1242" s="666">
        <v>0</v>
      </c>
      <c r="N1242" s="665">
        <v>1</v>
      </c>
      <c r="O1242" s="748">
        <v>1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5</v>
      </c>
      <c r="B1243" s="665" t="s">
        <v>2566</v>
      </c>
      <c r="C1243" s="665" t="s">
        <v>2931</v>
      </c>
      <c r="D1243" s="746" t="s">
        <v>4081</v>
      </c>
      <c r="E1243" s="747" t="s">
        <v>2947</v>
      </c>
      <c r="F1243" s="665" t="s">
        <v>2921</v>
      </c>
      <c r="G1243" s="665" t="s">
        <v>3120</v>
      </c>
      <c r="H1243" s="665" t="s">
        <v>529</v>
      </c>
      <c r="I1243" s="665" t="s">
        <v>3235</v>
      </c>
      <c r="J1243" s="665" t="s">
        <v>3122</v>
      </c>
      <c r="K1243" s="665" t="s">
        <v>3236</v>
      </c>
      <c r="L1243" s="666">
        <v>33.549999999999997</v>
      </c>
      <c r="M1243" s="666">
        <v>33.549999999999997</v>
      </c>
      <c r="N1243" s="665">
        <v>1</v>
      </c>
      <c r="O1243" s="748">
        <v>1</v>
      </c>
      <c r="P1243" s="666">
        <v>33.549999999999997</v>
      </c>
      <c r="Q1243" s="681">
        <v>1</v>
      </c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5</v>
      </c>
      <c r="B1244" s="665" t="s">
        <v>2566</v>
      </c>
      <c r="C1244" s="665" t="s">
        <v>2931</v>
      </c>
      <c r="D1244" s="746" t="s">
        <v>4081</v>
      </c>
      <c r="E1244" s="747" t="s">
        <v>2946</v>
      </c>
      <c r="F1244" s="665" t="s">
        <v>2921</v>
      </c>
      <c r="G1244" s="665" t="s">
        <v>3038</v>
      </c>
      <c r="H1244" s="665" t="s">
        <v>1433</v>
      </c>
      <c r="I1244" s="665" t="s">
        <v>4050</v>
      </c>
      <c r="J1244" s="665" t="s">
        <v>2750</v>
      </c>
      <c r="K1244" s="665" t="s">
        <v>4051</v>
      </c>
      <c r="L1244" s="666">
        <v>108.26</v>
      </c>
      <c r="M1244" s="666">
        <v>108.26</v>
      </c>
      <c r="N1244" s="665">
        <v>1</v>
      </c>
      <c r="O1244" s="748">
        <v>1</v>
      </c>
      <c r="P1244" s="666">
        <v>108.26</v>
      </c>
      <c r="Q1244" s="681">
        <v>1</v>
      </c>
      <c r="R1244" s="665">
        <v>1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5</v>
      </c>
      <c r="B1245" s="665" t="s">
        <v>2566</v>
      </c>
      <c r="C1245" s="665" t="s">
        <v>2933</v>
      </c>
      <c r="D1245" s="746" t="s">
        <v>4082</v>
      </c>
      <c r="E1245" s="747" t="s">
        <v>2941</v>
      </c>
      <c r="F1245" s="665" t="s">
        <v>2921</v>
      </c>
      <c r="G1245" s="665" t="s">
        <v>3011</v>
      </c>
      <c r="H1245" s="665" t="s">
        <v>529</v>
      </c>
      <c r="I1245" s="665" t="s">
        <v>822</v>
      </c>
      <c r="J1245" s="665" t="s">
        <v>823</v>
      </c>
      <c r="K1245" s="665" t="s">
        <v>3013</v>
      </c>
      <c r="L1245" s="666">
        <v>134.47999999999999</v>
      </c>
      <c r="M1245" s="666">
        <v>268.95999999999998</v>
      </c>
      <c r="N1245" s="665">
        <v>2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5</v>
      </c>
      <c r="B1246" s="665" t="s">
        <v>2566</v>
      </c>
      <c r="C1246" s="665" t="s">
        <v>2933</v>
      </c>
      <c r="D1246" s="746" t="s">
        <v>4082</v>
      </c>
      <c r="E1246" s="747" t="s">
        <v>2944</v>
      </c>
      <c r="F1246" s="665" t="s">
        <v>2921</v>
      </c>
      <c r="G1246" s="665" t="s">
        <v>2962</v>
      </c>
      <c r="H1246" s="665" t="s">
        <v>1433</v>
      </c>
      <c r="I1246" s="665" t="s">
        <v>3830</v>
      </c>
      <c r="J1246" s="665" t="s">
        <v>2738</v>
      </c>
      <c r="K1246" s="665" t="s">
        <v>3831</v>
      </c>
      <c r="L1246" s="666">
        <v>196.21</v>
      </c>
      <c r="M1246" s="666">
        <v>392.42</v>
      </c>
      <c r="N1246" s="665">
        <v>2</v>
      </c>
      <c r="O1246" s="748">
        <v>2</v>
      </c>
      <c r="P1246" s="666">
        <v>196.21</v>
      </c>
      <c r="Q1246" s="681">
        <v>0.5</v>
      </c>
      <c r="R1246" s="665">
        <v>1</v>
      </c>
      <c r="S1246" s="681">
        <v>0.5</v>
      </c>
      <c r="T1246" s="748">
        <v>1</v>
      </c>
      <c r="U1246" s="704">
        <v>0.5</v>
      </c>
    </row>
    <row r="1247" spans="1:21" ht="14.4" customHeight="1" x14ac:dyDescent="0.3">
      <c r="A1247" s="664">
        <v>5</v>
      </c>
      <c r="B1247" s="665" t="s">
        <v>2566</v>
      </c>
      <c r="C1247" s="665" t="s">
        <v>2933</v>
      </c>
      <c r="D1247" s="746" t="s">
        <v>4082</v>
      </c>
      <c r="E1247" s="747" t="s">
        <v>2944</v>
      </c>
      <c r="F1247" s="665" t="s">
        <v>2921</v>
      </c>
      <c r="G1247" s="665" t="s">
        <v>2962</v>
      </c>
      <c r="H1247" s="665" t="s">
        <v>1433</v>
      </c>
      <c r="I1247" s="665" t="s">
        <v>4052</v>
      </c>
      <c r="J1247" s="665" t="s">
        <v>2738</v>
      </c>
      <c r="K1247" s="665" t="s">
        <v>4053</v>
      </c>
      <c r="L1247" s="666">
        <v>392.42</v>
      </c>
      <c r="M1247" s="666">
        <v>392.42</v>
      </c>
      <c r="N1247" s="665">
        <v>1</v>
      </c>
      <c r="O1247" s="748">
        <v>0.5</v>
      </c>
      <c r="P1247" s="666">
        <v>392.42</v>
      </c>
      <c r="Q1247" s="681">
        <v>1</v>
      </c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5</v>
      </c>
      <c r="B1248" s="665" t="s">
        <v>2566</v>
      </c>
      <c r="C1248" s="665" t="s">
        <v>2933</v>
      </c>
      <c r="D1248" s="746" t="s">
        <v>4082</v>
      </c>
      <c r="E1248" s="747" t="s">
        <v>2944</v>
      </c>
      <c r="F1248" s="665" t="s">
        <v>2921</v>
      </c>
      <c r="G1248" s="665" t="s">
        <v>2962</v>
      </c>
      <c r="H1248" s="665" t="s">
        <v>1433</v>
      </c>
      <c r="I1248" s="665" t="s">
        <v>3474</v>
      </c>
      <c r="J1248" s="665" t="s">
        <v>2869</v>
      </c>
      <c r="K1248" s="665" t="s">
        <v>3475</v>
      </c>
      <c r="L1248" s="666">
        <v>374.74</v>
      </c>
      <c r="M1248" s="666">
        <v>374.74</v>
      </c>
      <c r="N1248" s="665">
        <v>1</v>
      </c>
      <c r="O1248" s="748">
        <v>1</v>
      </c>
      <c r="P1248" s="666">
        <v>374.74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5</v>
      </c>
      <c r="B1249" s="665" t="s">
        <v>2566</v>
      </c>
      <c r="C1249" s="665" t="s">
        <v>2933</v>
      </c>
      <c r="D1249" s="746" t="s">
        <v>4082</v>
      </c>
      <c r="E1249" s="747" t="s">
        <v>2944</v>
      </c>
      <c r="F1249" s="665" t="s">
        <v>2921</v>
      </c>
      <c r="G1249" s="665" t="s">
        <v>2962</v>
      </c>
      <c r="H1249" s="665" t="s">
        <v>1433</v>
      </c>
      <c r="I1249" s="665" t="s">
        <v>4054</v>
      </c>
      <c r="J1249" s="665" t="s">
        <v>2869</v>
      </c>
      <c r="K1249" s="665" t="s">
        <v>2711</v>
      </c>
      <c r="L1249" s="666">
        <v>62.46</v>
      </c>
      <c r="M1249" s="666">
        <v>187.38</v>
      </c>
      <c r="N1249" s="665">
        <v>3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5</v>
      </c>
      <c r="B1250" s="665" t="s">
        <v>2566</v>
      </c>
      <c r="C1250" s="665" t="s">
        <v>2933</v>
      </c>
      <c r="D1250" s="746" t="s">
        <v>4082</v>
      </c>
      <c r="E1250" s="747" t="s">
        <v>2944</v>
      </c>
      <c r="F1250" s="665" t="s">
        <v>2921</v>
      </c>
      <c r="G1250" s="665" t="s">
        <v>2965</v>
      </c>
      <c r="H1250" s="665" t="s">
        <v>529</v>
      </c>
      <c r="I1250" s="665" t="s">
        <v>4055</v>
      </c>
      <c r="J1250" s="665" t="s">
        <v>854</v>
      </c>
      <c r="K1250" s="665" t="s">
        <v>2846</v>
      </c>
      <c r="L1250" s="666">
        <v>0</v>
      </c>
      <c r="M1250" s="666">
        <v>0</v>
      </c>
      <c r="N1250" s="665">
        <v>1</v>
      </c>
      <c r="O1250" s="748">
        <v>0.5</v>
      </c>
      <c r="P1250" s="666">
        <v>0</v>
      </c>
      <c r="Q1250" s="681"/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5</v>
      </c>
      <c r="B1251" s="665" t="s">
        <v>2566</v>
      </c>
      <c r="C1251" s="665" t="s">
        <v>2933</v>
      </c>
      <c r="D1251" s="746" t="s">
        <v>4082</v>
      </c>
      <c r="E1251" s="747" t="s">
        <v>2944</v>
      </c>
      <c r="F1251" s="665" t="s">
        <v>2921</v>
      </c>
      <c r="G1251" s="665" t="s">
        <v>4006</v>
      </c>
      <c r="H1251" s="665" t="s">
        <v>529</v>
      </c>
      <c r="I1251" s="665" t="s">
        <v>4056</v>
      </c>
      <c r="J1251" s="665" t="s">
        <v>4008</v>
      </c>
      <c r="K1251" s="665" t="s">
        <v>4057</v>
      </c>
      <c r="L1251" s="666">
        <v>0</v>
      </c>
      <c r="M1251" s="666">
        <v>0</v>
      </c>
      <c r="N1251" s="665">
        <v>1</v>
      </c>
      <c r="O1251" s="748">
        <v>1</v>
      </c>
      <c r="P1251" s="666"/>
      <c r="Q1251" s="681"/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5</v>
      </c>
      <c r="B1252" s="665" t="s">
        <v>2566</v>
      </c>
      <c r="C1252" s="665" t="s">
        <v>2933</v>
      </c>
      <c r="D1252" s="746" t="s">
        <v>4082</v>
      </c>
      <c r="E1252" s="747" t="s">
        <v>2944</v>
      </c>
      <c r="F1252" s="665" t="s">
        <v>2921</v>
      </c>
      <c r="G1252" s="665" t="s">
        <v>3264</v>
      </c>
      <c r="H1252" s="665" t="s">
        <v>529</v>
      </c>
      <c r="I1252" s="665" t="s">
        <v>4058</v>
      </c>
      <c r="J1252" s="665" t="s">
        <v>3372</v>
      </c>
      <c r="K1252" s="665" t="s">
        <v>3014</v>
      </c>
      <c r="L1252" s="666">
        <v>121.8</v>
      </c>
      <c r="M1252" s="666">
        <v>121.8</v>
      </c>
      <c r="N1252" s="665">
        <v>1</v>
      </c>
      <c r="O1252" s="748">
        <v>0.5</v>
      </c>
      <c r="P1252" s="666">
        <v>121.8</v>
      </c>
      <c r="Q1252" s="681">
        <v>1</v>
      </c>
      <c r="R1252" s="665">
        <v>1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5</v>
      </c>
      <c r="B1253" s="665" t="s">
        <v>2566</v>
      </c>
      <c r="C1253" s="665" t="s">
        <v>2933</v>
      </c>
      <c r="D1253" s="746" t="s">
        <v>4082</v>
      </c>
      <c r="E1253" s="747" t="s">
        <v>2944</v>
      </c>
      <c r="F1253" s="665" t="s">
        <v>2921</v>
      </c>
      <c r="G1253" s="665" t="s">
        <v>2973</v>
      </c>
      <c r="H1253" s="665" t="s">
        <v>529</v>
      </c>
      <c r="I1253" s="665" t="s">
        <v>3642</v>
      </c>
      <c r="J1253" s="665" t="s">
        <v>696</v>
      </c>
      <c r="K1253" s="665" t="s">
        <v>2976</v>
      </c>
      <c r="L1253" s="666">
        <v>182.22</v>
      </c>
      <c r="M1253" s="666">
        <v>911.09999999999991</v>
      </c>
      <c r="N1253" s="665">
        <v>5</v>
      </c>
      <c r="O1253" s="748">
        <v>3</v>
      </c>
      <c r="P1253" s="666">
        <v>546.66</v>
      </c>
      <c r="Q1253" s="681">
        <v>0.6</v>
      </c>
      <c r="R1253" s="665">
        <v>3</v>
      </c>
      <c r="S1253" s="681">
        <v>0.6</v>
      </c>
      <c r="T1253" s="748">
        <v>2</v>
      </c>
      <c r="U1253" s="704">
        <v>0.66666666666666663</v>
      </c>
    </row>
    <row r="1254" spans="1:21" ht="14.4" customHeight="1" x14ac:dyDescent="0.3">
      <c r="A1254" s="664">
        <v>5</v>
      </c>
      <c r="B1254" s="665" t="s">
        <v>2566</v>
      </c>
      <c r="C1254" s="665" t="s">
        <v>2933</v>
      </c>
      <c r="D1254" s="746" t="s">
        <v>4082</v>
      </c>
      <c r="E1254" s="747" t="s">
        <v>2944</v>
      </c>
      <c r="F1254" s="665" t="s">
        <v>2921</v>
      </c>
      <c r="G1254" s="665" t="s">
        <v>2973</v>
      </c>
      <c r="H1254" s="665" t="s">
        <v>529</v>
      </c>
      <c r="I1254" s="665" t="s">
        <v>2975</v>
      </c>
      <c r="J1254" s="665" t="s">
        <v>696</v>
      </c>
      <c r="K1254" s="665" t="s">
        <v>2976</v>
      </c>
      <c r="L1254" s="666">
        <v>0</v>
      </c>
      <c r="M1254" s="666">
        <v>0</v>
      </c>
      <c r="N1254" s="665">
        <v>17</v>
      </c>
      <c r="O1254" s="748">
        <v>11</v>
      </c>
      <c r="P1254" s="666">
        <v>0</v>
      </c>
      <c r="Q1254" s="681"/>
      <c r="R1254" s="665">
        <v>11</v>
      </c>
      <c r="S1254" s="681">
        <v>0.6470588235294118</v>
      </c>
      <c r="T1254" s="748">
        <v>6.5</v>
      </c>
      <c r="U1254" s="704">
        <v>0.59090909090909094</v>
      </c>
    </row>
    <row r="1255" spans="1:21" ht="14.4" customHeight="1" x14ac:dyDescent="0.3">
      <c r="A1255" s="664">
        <v>5</v>
      </c>
      <c r="B1255" s="665" t="s">
        <v>2566</v>
      </c>
      <c r="C1255" s="665" t="s">
        <v>2933</v>
      </c>
      <c r="D1255" s="746" t="s">
        <v>4082</v>
      </c>
      <c r="E1255" s="747" t="s">
        <v>2944</v>
      </c>
      <c r="F1255" s="665" t="s">
        <v>2921</v>
      </c>
      <c r="G1255" s="665" t="s">
        <v>3376</v>
      </c>
      <c r="H1255" s="665" t="s">
        <v>529</v>
      </c>
      <c r="I1255" s="665" t="s">
        <v>826</v>
      </c>
      <c r="J1255" s="665" t="s">
        <v>827</v>
      </c>
      <c r="K1255" s="665" t="s">
        <v>3377</v>
      </c>
      <c r="L1255" s="666">
        <v>107.27</v>
      </c>
      <c r="M1255" s="666">
        <v>1287.24</v>
      </c>
      <c r="N1255" s="665">
        <v>12</v>
      </c>
      <c r="O1255" s="748">
        <v>4</v>
      </c>
      <c r="P1255" s="666">
        <v>1072.7</v>
      </c>
      <c r="Q1255" s="681">
        <v>0.83333333333333337</v>
      </c>
      <c r="R1255" s="665">
        <v>10</v>
      </c>
      <c r="S1255" s="681">
        <v>0.83333333333333337</v>
      </c>
      <c r="T1255" s="748">
        <v>3</v>
      </c>
      <c r="U1255" s="704">
        <v>0.75</v>
      </c>
    </row>
    <row r="1256" spans="1:21" ht="14.4" customHeight="1" x14ac:dyDescent="0.3">
      <c r="A1256" s="664">
        <v>5</v>
      </c>
      <c r="B1256" s="665" t="s">
        <v>2566</v>
      </c>
      <c r="C1256" s="665" t="s">
        <v>2933</v>
      </c>
      <c r="D1256" s="746" t="s">
        <v>4082</v>
      </c>
      <c r="E1256" s="747" t="s">
        <v>2944</v>
      </c>
      <c r="F1256" s="665" t="s">
        <v>2921</v>
      </c>
      <c r="G1256" s="665" t="s">
        <v>3376</v>
      </c>
      <c r="H1256" s="665" t="s">
        <v>529</v>
      </c>
      <c r="I1256" s="665" t="s">
        <v>3933</v>
      </c>
      <c r="J1256" s="665" t="s">
        <v>827</v>
      </c>
      <c r="K1256" s="665" t="s">
        <v>3377</v>
      </c>
      <c r="L1256" s="666">
        <v>107.27</v>
      </c>
      <c r="M1256" s="666">
        <v>643.62</v>
      </c>
      <c r="N1256" s="665">
        <v>6</v>
      </c>
      <c r="O1256" s="748">
        <v>2</v>
      </c>
      <c r="P1256" s="666">
        <v>321.81</v>
      </c>
      <c r="Q1256" s="681">
        <v>0.5</v>
      </c>
      <c r="R1256" s="665">
        <v>3</v>
      </c>
      <c r="S1256" s="681">
        <v>0.5</v>
      </c>
      <c r="T1256" s="748">
        <v>1</v>
      </c>
      <c r="U1256" s="704">
        <v>0.5</v>
      </c>
    </row>
    <row r="1257" spans="1:21" ht="14.4" customHeight="1" x14ac:dyDescent="0.3">
      <c r="A1257" s="664">
        <v>5</v>
      </c>
      <c r="B1257" s="665" t="s">
        <v>2566</v>
      </c>
      <c r="C1257" s="665" t="s">
        <v>2933</v>
      </c>
      <c r="D1257" s="746" t="s">
        <v>4082</v>
      </c>
      <c r="E1257" s="747" t="s">
        <v>2944</v>
      </c>
      <c r="F1257" s="665" t="s">
        <v>2921</v>
      </c>
      <c r="G1257" s="665" t="s">
        <v>3522</v>
      </c>
      <c r="H1257" s="665" t="s">
        <v>529</v>
      </c>
      <c r="I1257" s="665" t="s">
        <v>2241</v>
      </c>
      <c r="J1257" s="665" t="s">
        <v>2242</v>
      </c>
      <c r="K1257" s="665" t="s">
        <v>2243</v>
      </c>
      <c r="L1257" s="666">
        <v>0</v>
      </c>
      <c r="M1257" s="666">
        <v>0</v>
      </c>
      <c r="N1257" s="665">
        <v>1</v>
      </c>
      <c r="O1257" s="748">
        <v>1</v>
      </c>
      <c r="P1257" s="666">
        <v>0</v>
      </c>
      <c r="Q1257" s="681"/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5</v>
      </c>
      <c r="B1258" s="665" t="s">
        <v>2566</v>
      </c>
      <c r="C1258" s="665" t="s">
        <v>2933</v>
      </c>
      <c r="D1258" s="746" t="s">
        <v>4082</v>
      </c>
      <c r="E1258" s="747" t="s">
        <v>2944</v>
      </c>
      <c r="F1258" s="665" t="s">
        <v>2921</v>
      </c>
      <c r="G1258" s="665" t="s">
        <v>2983</v>
      </c>
      <c r="H1258" s="665" t="s">
        <v>1433</v>
      </c>
      <c r="I1258" s="665" t="s">
        <v>1588</v>
      </c>
      <c r="J1258" s="665" t="s">
        <v>2692</v>
      </c>
      <c r="K1258" s="665" t="s">
        <v>2693</v>
      </c>
      <c r="L1258" s="666">
        <v>93.43</v>
      </c>
      <c r="M1258" s="666">
        <v>2242.3200000000002</v>
      </c>
      <c r="N1258" s="665">
        <v>24</v>
      </c>
      <c r="O1258" s="748">
        <v>5</v>
      </c>
      <c r="P1258" s="666">
        <v>1401.45</v>
      </c>
      <c r="Q1258" s="681">
        <v>0.625</v>
      </c>
      <c r="R1258" s="665">
        <v>15</v>
      </c>
      <c r="S1258" s="681">
        <v>0.625</v>
      </c>
      <c r="T1258" s="748">
        <v>3</v>
      </c>
      <c r="U1258" s="704">
        <v>0.6</v>
      </c>
    </row>
    <row r="1259" spans="1:21" ht="14.4" customHeight="1" x14ac:dyDescent="0.3">
      <c r="A1259" s="664">
        <v>5</v>
      </c>
      <c r="B1259" s="665" t="s">
        <v>2566</v>
      </c>
      <c r="C1259" s="665" t="s">
        <v>2933</v>
      </c>
      <c r="D1259" s="746" t="s">
        <v>4082</v>
      </c>
      <c r="E1259" s="747" t="s">
        <v>2944</v>
      </c>
      <c r="F1259" s="665" t="s">
        <v>2921</v>
      </c>
      <c r="G1259" s="665" t="s">
        <v>2984</v>
      </c>
      <c r="H1259" s="665" t="s">
        <v>529</v>
      </c>
      <c r="I1259" s="665" t="s">
        <v>975</v>
      </c>
      <c r="J1259" s="665" t="s">
        <v>976</v>
      </c>
      <c r="K1259" s="665" t="s">
        <v>2987</v>
      </c>
      <c r="L1259" s="666">
        <v>52.75</v>
      </c>
      <c r="M1259" s="666">
        <v>158.25</v>
      </c>
      <c r="N1259" s="665">
        <v>3</v>
      </c>
      <c r="O1259" s="748">
        <v>1.5</v>
      </c>
      <c r="P1259" s="666">
        <v>52.75</v>
      </c>
      <c r="Q1259" s="681">
        <v>0.33333333333333331</v>
      </c>
      <c r="R1259" s="665">
        <v>1</v>
      </c>
      <c r="S1259" s="681">
        <v>0.33333333333333331</v>
      </c>
      <c r="T1259" s="748">
        <v>0.5</v>
      </c>
      <c r="U1259" s="704">
        <v>0.33333333333333331</v>
      </c>
    </row>
    <row r="1260" spans="1:21" ht="14.4" customHeight="1" x14ac:dyDescent="0.3">
      <c r="A1260" s="664">
        <v>5</v>
      </c>
      <c r="B1260" s="665" t="s">
        <v>2566</v>
      </c>
      <c r="C1260" s="665" t="s">
        <v>2933</v>
      </c>
      <c r="D1260" s="746" t="s">
        <v>4082</v>
      </c>
      <c r="E1260" s="747" t="s">
        <v>2944</v>
      </c>
      <c r="F1260" s="665" t="s">
        <v>2921</v>
      </c>
      <c r="G1260" s="665" t="s">
        <v>2984</v>
      </c>
      <c r="H1260" s="665" t="s">
        <v>529</v>
      </c>
      <c r="I1260" s="665" t="s">
        <v>991</v>
      </c>
      <c r="J1260" s="665" t="s">
        <v>976</v>
      </c>
      <c r="K1260" s="665" t="s">
        <v>2988</v>
      </c>
      <c r="L1260" s="666">
        <v>10.55</v>
      </c>
      <c r="M1260" s="666">
        <v>10.55</v>
      </c>
      <c r="N1260" s="665">
        <v>1</v>
      </c>
      <c r="O1260" s="748">
        <v>0.5</v>
      </c>
      <c r="P1260" s="666">
        <v>10.55</v>
      </c>
      <c r="Q1260" s="681">
        <v>1</v>
      </c>
      <c r="R1260" s="665">
        <v>1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5</v>
      </c>
      <c r="B1261" s="665" t="s">
        <v>2566</v>
      </c>
      <c r="C1261" s="665" t="s">
        <v>2933</v>
      </c>
      <c r="D1261" s="746" t="s">
        <v>4082</v>
      </c>
      <c r="E1261" s="747" t="s">
        <v>2944</v>
      </c>
      <c r="F1261" s="665" t="s">
        <v>2921</v>
      </c>
      <c r="G1261" s="665" t="s">
        <v>2984</v>
      </c>
      <c r="H1261" s="665" t="s">
        <v>529</v>
      </c>
      <c r="I1261" s="665" t="s">
        <v>4059</v>
      </c>
      <c r="J1261" s="665" t="s">
        <v>3665</v>
      </c>
      <c r="K1261" s="665" t="s">
        <v>4060</v>
      </c>
      <c r="L1261" s="666">
        <v>0</v>
      </c>
      <c r="M1261" s="666">
        <v>0</v>
      </c>
      <c r="N1261" s="665">
        <v>3</v>
      </c>
      <c r="O1261" s="748">
        <v>0.5</v>
      </c>
      <c r="P1261" s="666"/>
      <c r="Q1261" s="681"/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5</v>
      </c>
      <c r="B1262" s="665" t="s">
        <v>2566</v>
      </c>
      <c r="C1262" s="665" t="s">
        <v>2933</v>
      </c>
      <c r="D1262" s="746" t="s">
        <v>4082</v>
      </c>
      <c r="E1262" s="747" t="s">
        <v>2944</v>
      </c>
      <c r="F1262" s="665" t="s">
        <v>2921</v>
      </c>
      <c r="G1262" s="665" t="s">
        <v>3038</v>
      </c>
      <c r="H1262" s="665" t="s">
        <v>1433</v>
      </c>
      <c r="I1262" s="665" t="s">
        <v>3540</v>
      </c>
      <c r="J1262" s="665" t="s">
        <v>2750</v>
      </c>
      <c r="K1262" s="665" t="s">
        <v>3541</v>
      </c>
      <c r="L1262" s="666">
        <v>0</v>
      </c>
      <c r="M1262" s="666">
        <v>0</v>
      </c>
      <c r="N1262" s="665">
        <v>1</v>
      </c>
      <c r="O1262" s="748">
        <v>0.5</v>
      </c>
      <c r="P1262" s="666">
        <v>0</v>
      </c>
      <c r="Q1262" s="681"/>
      <c r="R1262" s="665">
        <v>1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5</v>
      </c>
      <c r="B1263" s="665" t="s">
        <v>2566</v>
      </c>
      <c r="C1263" s="665" t="s">
        <v>2933</v>
      </c>
      <c r="D1263" s="746" t="s">
        <v>4082</v>
      </c>
      <c r="E1263" s="747" t="s">
        <v>2944</v>
      </c>
      <c r="F1263" s="665" t="s">
        <v>2921</v>
      </c>
      <c r="G1263" s="665" t="s">
        <v>3038</v>
      </c>
      <c r="H1263" s="665" t="s">
        <v>1433</v>
      </c>
      <c r="I1263" s="665" t="s">
        <v>4061</v>
      </c>
      <c r="J1263" s="665" t="s">
        <v>2750</v>
      </c>
      <c r="K1263" s="665" t="s">
        <v>4062</v>
      </c>
      <c r="L1263" s="666">
        <v>118.54</v>
      </c>
      <c r="M1263" s="666">
        <v>118.54</v>
      </c>
      <c r="N1263" s="665">
        <v>1</v>
      </c>
      <c r="O1263" s="748">
        <v>0.5</v>
      </c>
      <c r="P1263" s="666">
        <v>118.54</v>
      </c>
      <c r="Q1263" s="681">
        <v>1</v>
      </c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5</v>
      </c>
      <c r="B1264" s="665" t="s">
        <v>2566</v>
      </c>
      <c r="C1264" s="665" t="s">
        <v>2933</v>
      </c>
      <c r="D1264" s="746" t="s">
        <v>4082</v>
      </c>
      <c r="E1264" s="747" t="s">
        <v>2944</v>
      </c>
      <c r="F1264" s="665" t="s">
        <v>2921</v>
      </c>
      <c r="G1264" s="665" t="s">
        <v>3849</v>
      </c>
      <c r="H1264" s="665" t="s">
        <v>529</v>
      </c>
      <c r="I1264" s="665" t="s">
        <v>803</v>
      </c>
      <c r="J1264" s="665" t="s">
        <v>804</v>
      </c>
      <c r="K1264" s="665" t="s">
        <v>3850</v>
      </c>
      <c r="L1264" s="666">
        <v>256.67</v>
      </c>
      <c r="M1264" s="666">
        <v>256.67</v>
      </c>
      <c r="N1264" s="665">
        <v>1</v>
      </c>
      <c r="O1264" s="748">
        <v>1</v>
      </c>
      <c r="P1264" s="666"/>
      <c r="Q1264" s="681">
        <v>0</v>
      </c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5</v>
      </c>
      <c r="B1265" s="665" t="s">
        <v>2566</v>
      </c>
      <c r="C1265" s="665" t="s">
        <v>2933</v>
      </c>
      <c r="D1265" s="746" t="s">
        <v>4082</v>
      </c>
      <c r="E1265" s="747" t="s">
        <v>2944</v>
      </c>
      <c r="F1265" s="665" t="s">
        <v>2921</v>
      </c>
      <c r="G1265" s="665" t="s">
        <v>3160</v>
      </c>
      <c r="H1265" s="665" t="s">
        <v>529</v>
      </c>
      <c r="I1265" s="665" t="s">
        <v>1093</v>
      </c>
      <c r="J1265" s="665" t="s">
        <v>4063</v>
      </c>
      <c r="K1265" s="665" t="s">
        <v>4064</v>
      </c>
      <c r="L1265" s="666">
        <v>234.07</v>
      </c>
      <c r="M1265" s="666">
        <v>234.07</v>
      </c>
      <c r="N1265" s="665">
        <v>1</v>
      </c>
      <c r="O1265" s="748">
        <v>1</v>
      </c>
      <c r="P1265" s="666">
        <v>234.07</v>
      </c>
      <c r="Q1265" s="681">
        <v>1</v>
      </c>
      <c r="R1265" s="665">
        <v>1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5</v>
      </c>
      <c r="B1266" s="665" t="s">
        <v>2566</v>
      </c>
      <c r="C1266" s="665" t="s">
        <v>2933</v>
      </c>
      <c r="D1266" s="746" t="s">
        <v>4082</v>
      </c>
      <c r="E1266" s="747" t="s">
        <v>2944</v>
      </c>
      <c r="F1266" s="665" t="s">
        <v>2921</v>
      </c>
      <c r="G1266" s="665" t="s">
        <v>3003</v>
      </c>
      <c r="H1266" s="665" t="s">
        <v>1433</v>
      </c>
      <c r="I1266" s="665" t="s">
        <v>3006</v>
      </c>
      <c r="J1266" s="665" t="s">
        <v>1460</v>
      </c>
      <c r="K1266" s="665" t="s">
        <v>2687</v>
      </c>
      <c r="L1266" s="666">
        <v>815.1</v>
      </c>
      <c r="M1266" s="666">
        <v>1630.2</v>
      </c>
      <c r="N1266" s="665">
        <v>2</v>
      </c>
      <c r="O1266" s="748">
        <v>2</v>
      </c>
      <c r="P1266" s="666">
        <v>1630.2</v>
      </c>
      <c r="Q1266" s="681">
        <v>1</v>
      </c>
      <c r="R1266" s="665">
        <v>2</v>
      </c>
      <c r="S1266" s="681">
        <v>1</v>
      </c>
      <c r="T1266" s="748">
        <v>2</v>
      </c>
      <c r="U1266" s="704">
        <v>1</v>
      </c>
    </row>
    <row r="1267" spans="1:21" ht="14.4" customHeight="1" x14ac:dyDescent="0.3">
      <c r="A1267" s="664">
        <v>5</v>
      </c>
      <c r="B1267" s="665" t="s">
        <v>2566</v>
      </c>
      <c r="C1267" s="665" t="s">
        <v>2933</v>
      </c>
      <c r="D1267" s="746" t="s">
        <v>4082</v>
      </c>
      <c r="E1267" s="747" t="s">
        <v>2944</v>
      </c>
      <c r="F1267" s="665" t="s">
        <v>2921</v>
      </c>
      <c r="G1267" s="665" t="s">
        <v>3003</v>
      </c>
      <c r="H1267" s="665" t="s">
        <v>1433</v>
      </c>
      <c r="I1267" s="665" t="s">
        <v>3045</v>
      </c>
      <c r="J1267" s="665" t="s">
        <v>1485</v>
      </c>
      <c r="K1267" s="665" t="s">
        <v>3046</v>
      </c>
      <c r="L1267" s="666">
        <v>1385.62</v>
      </c>
      <c r="M1267" s="666">
        <v>1385.62</v>
      </c>
      <c r="N1267" s="665">
        <v>1</v>
      </c>
      <c r="O1267" s="748">
        <v>1</v>
      </c>
      <c r="P1267" s="666">
        <v>1385.62</v>
      </c>
      <c r="Q1267" s="681">
        <v>1</v>
      </c>
      <c r="R1267" s="665">
        <v>1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5</v>
      </c>
      <c r="B1268" s="665" t="s">
        <v>2566</v>
      </c>
      <c r="C1268" s="665" t="s">
        <v>2933</v>
      </c>
      <c r="D1268" s="746" t="s">
        <v>4082</v>
      </c>
      <c r="E1268" s="747" t="s">
        <v>2944</v>
      </c>
      <c r="F1268" s="665" t="s">
        <v>2921</v>
      </c>
      <c r="G1268" s="665" t="s">
        <v>3003</v>
      </c>
      <c r="H1268" s="665" t="s">
        <v>1433</v>
      </c>
      <c r="I1268" s="665" t="s">
        <v>1484</v>
      </c>
      <c r="J1268" s="665" t="s">
        <v>1485</v>
      </c>
      <c r="K1268" s="665" t="s">
        <v>3081</v>
      </c>
      <c r="L1268" s="666">
        <v>1847.49</v>
      </c>
      <c r="M1268" s="666">
        <v>1847.49</v>
      </c>
      <c r="N1268" s="665">
        <v>1</v>
      </c>
      <c r="O1268" s="748">
        <v>0.5</v>
      </c>
      <c r="P1268" s="666">
        <v>1847.49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5</v>
      </c>
      <c r="B1269" s="665" t="s">
        <v>2566</v>
      </c>
      <c r="C1269" s="665" t="s">
        <v>2933</v>
      </c>
      <c r="D1269" s="746" t="s">
        <v>4082</v>
      </c>
      <c r="E1269" s="747" t="s">
        <v>2944</v>
      </c>
      <c r="F1269" s="665" t="s">
        <v>2921</v>
      </c>
      <c r="G1269" s="665" t="s">
        <v>3003</v>
      </c>
      <c r="H1269" s="665" t="s">
        <v>1433</v>
      </c>
      <c r="I1269" s="665" t="s">
        <v>3162</v>
      </c>
      <c r="J1269" s="665" t="s">
        <v>1485</v>
      </c>
      <c r="K1269" s="665" t="s">
        <v>3010</v>
      </c>
      <c r="L1269" s="666">
        <v>2309.36</v>
      </c>
      <c r="M1269" s="666">
        <v>2309.36</v>
      </c>
      <c r="N1269" s="665">
        <v>1</v>
      </c>
      <c r="O1269" s="748">
        <v>1</v>
      </c>
      <c r="P1269" s="666">
        <v>2309.36</v>
      </c>
      <c r="Q1269" s="681">
        <v>1</v>
      </c>
      <c r="R1269" s="665">
        <v>1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5</v>
      </c>
      <c r="B1270" s="665" t="s">
        <v>2566</v>
      </c>
      <c r="C1270" s="665" t="s">
        <v>2933</v>
      </c>
      <c r="D1270" s="746" t="s">
        <v>4082</v>
      </c>
      <c r="E1270" s="747" t="s">
        <v>2944</v>
      </c>
      <c r="F1270" s="665" t="s">
        <v>2921</v>
      </c>
      <c r="G1270" s="665" t="s">
        <v>3003</v>
      </c>
      <c r="H1270" s="665" t="s">
        <v>1433</v>
      </c>
      <c r="I1270" s="665" t="s">
        <v>1601</v>
      </c>
      <c r="J1270" s="665" t="s">
        <v>1460</v>
      </c>
      <c r="K1270" s="665" t="s">
        <v>2688</v>
      </c>
      <c r="L1270" s="666">
        <v>543.39</v>
      </c>
      <c r="M1270" s="666">
        <v>1630.17</v>
      </c>
      <c r="N1270" s="665">
        <v>3</v>
      </c>
      <c r="O1270" s="748">
        <v>0.5</v>
      </c>
      <c r="P1270" s="666">
        <v>1630.17</v>
      </c>
      <c r="Q1270" s="681">
        <v>1</v>
      </c>
      <c r="R1270" s="665">
        <v>3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5</v>
      </c>
      <c r="B1271" s="665" t="s">
        <v>2566</v>
      </c>
      <c r="C1271" s="665" t="s">
        <v>2933</v>
      </c>
      <c r="D1271" s="746" t="s">
        <v>4082</v>
      </c>
      <c r="E1271" s="747" t="s">
        <v>2944</v>
      </c>
      <c r="F1271" s="665" t="s">
        <v>2921</v>
      </c>
      <c r="G1271" s="665" t="s">
        <v>3011</v>
      </c>
      <c r="H1271" s="665" t="s">
        <v>529</v>
      </c>
      <c r="I1271" s="665" t="s">
        <v>3012</v>
      </c>
      <c r="J1271" s="665" t="s">
        <v>823</v>
      </c>
      <c r="K1271" s="665" t="s">
        <v>3013</v>
      </c>
      <c r="L1271" s="666">
        <v>0</v>
      </c>
      <c r="M1271" s="666">
        <v>0</v>
      </c>
      <c r="N1271" s="665">
        <v>43</v>
      </c>
      <c r="O1271" s="748">
        <v>9</v>
      </c>
      <c r="P1271" s="666">
        <v>0</v>
      </c>
      <c r="Q1271" s="681"/>
      <c r="R1271" s="665">
        <v>20</v>
      </c>
      <c r="S1271" s="681">
        <v>0.46511627906976744</v>
      </c>
      <c r="T1271" s="748">
        <v>3.5</v>
      </c>
      <c r="U1271" s="704">
        <v>0.3888888888888889</v>
      </c>
    </row>
    <row r="1272" spans="1:21" ht="14.4" customHeight="1" x14ac:dyDescent="0.3">
      <c r="A1272" s="664">
        <v>5</v>
      </c>
      <c r="B1272" s="665" t="s">
        <v>2566</v>
      </c>
      <c r="C1272" s="665" t="s">
        <v>2933</v>
      </c>
      <c r="D1272" s="746" t="s">
        <v>4082</v>
      </c>
      <c r="E1272" s="747" t="s">
        <v>2944</v>
      </c>
      <c r="F1272" s="665" t="s">
        <v>2921</v>
      </c>
      <c r="G1272" s="665" t="s">
        <v>3011</v>
      </c>
      <c r="H1272" s="665" t="s">
        <v>529</v>
      </c>
      <c r="I1272" s="665" t="s">
        <v>822</v>
      </c>
      <c r="J1272" s="665" t="s">
        <v>823</v>
      </c>
      <c r="K1272" s="665" t="s">
        <v>3013</v>
      </c>
      <c r="L1272" s="666">
        <v>134.47999999999999</v>
      </c>
      <c r="M1272" s="666">
        <v>6051.6</v>
      </c>
      <c r="N1272" s="665">
        <v>45</v>
      </c>
      <c r="O1272" s="748">
        <v>21.5</v>
      </c>
      <c r="P1272" s="666">
        <v>3227.52</v>
      </c>
      <c r="Q1272" s="681">
        <v>0.53333333333333333</v>
      </c>
      <c r="R1272" s="665">
        <v>24</v>
      </c>
      <c r="S1272" s="681">
        <v>0.53333333333333333</v>
      </c>
      <c r="T1272" s="748">
        <v>11.5</v>
      </c>
      <c r="U1272" s="704">
        <v>0.53488372093023251</v>
      </c>
    </row>
    <row r="1273" spans="1:21" ht="14.4" customHeight="1" x14ac:dyDescent="0.3">
      <c r="A1273" s="664">
        <v>5</v>
      </c>
      <c r="B1273" s="665" t="s">
        <v>2566</v>
      </c>
      <c r="C1273" s="665" t="s">
        <v>2933</v>
      </c>
      <c r="D1273" s="746" t="s">
        <v>4082</v>
      </c>
      <c r="E1273" s="747" t="s">
        <v>2944</v>
      </c>
      <c r="F1273" s="665" t="s">
        <v>2921</v>
      </c>
      <c r="G1273" s="665" t="s">
        <v>3011</v>
      </c>
      <c r="H1273" s="665" t="s">
        <v>529</v>
      </c>
      <c r="I1273" s="665" t="s">
        <v>822</v>
      </c>
      <c r="J1273" s="665" t="s">
        <v>823</v>
      </c>
      <c r="K1273" s="665" t="s">
        <v>3013</v>
      </c>
      <c r="L1273" s="666">
        <v>155.24</v>
      </c>
      <c r="M1273" s="666">
        <v>4812.4400000000005</v>
      </c>
      <c r="N1273" s="665">
        <v>31</v>
      </c>
      <c r="O1273" s="748">
        <v>13.5</v>
      </c>
      <c r="P1273" s="666">
        <v>1862.88</v>
      </c>
      <c r="Q1273" s="681">
        <v>0.38709677419354838</v>
      </c>
      <c r="R1273" s="665">
        <v>12</v>
      </c>
      <c r="S1273" s="681">
        <v>0.38709677419354838</v>
      </c>
      <c r="T1273" s="748">
        <v>6.5</v>
      </c>
      <c r="U1273" s="704">
        <v>0.48148148148148145</v>
      </c>
    </row>
    <row r="1274" spans="1:21" ht="14.4" customHeight="1" x14ac:dyDescent="0.3">
      <c r="A1274" s="664">
        <v>5</v>
      </c>
      <c r="B1274" s="665" t="s">
        <v>2566</v>
      </c>
      <c r="C1274" s="665" t="s">
        <v>2933</v>
      </c>
      <c r="D1274" s="746" t="s">
        <v>4082</v>
      </c>
      <c r="E1274" s="747" t="s">
        <v>2944</v>
      </c>
      <c r="F1274" s="665" t="s">
        <v>2921</v>
      </c>
      <c r="G1274" s="665" t="s">
        <v>3011</v>
      </c>
      <c r="H1274" s="665" t="s">
        <v>529</v>
      </c>
      <c r="I1274" s="665" t="s">
        <v>910</v>
      </c>
      <c r="J1274" s="665" t="s">
        <v>823</v>
      </c>
      <c r="K1274" s="665" t="s">
        <v>3014</v>
      </c>
      <c r="L1274" s="666">
        <v>57.28</v>
      </c>
      <c r="M1274" s="666">
        <v>343.67999999999995</v>
      </c>
      <c r="N1274" s="665">
        <v>6</v>
      </c>
      <c r="O1274" s="748">
        <v>2</v>
      </c>
      <c r="P1274" s="666">
        <v>57.28</v>
      </c>
      <c r="Q1274" s="681">
        <v>0.16666666666666669</v>
      </c>
      <c r="R1274" s="665">
        <v>1</v>
      </c>
      <c r="S1274" s="681">
        <v>0.16666666666666666</v>
      </c>
      <c r="T1274" s="748">
        <v>1</v>
      </c>
      <c r="U1274" s="704">
        <v>0.5</v>
      </c>
    </row>
    <row r="1275" spans="1:21" ht="14.4" customHeight="1" x14ac:dyDescent="0.3">
      <c r="A1275" s="664">
        <v>5</v>
      </c>
      <c r="B1275" s="665" t="s">
        <v>2566</v>
      </c>
      <c r="C1275" s="665" t="s">
        <v>2933</v>
      </c>
      <c r="D1275" s="746" t="s">
        <v>4082</v>
      </c>
      <c r="E1275" s="747" t="s">
        <v>2944</v>
      </c>
      <c r="F1275" s="665" t="s">
        <v>2921</v>
      </c>
      <c r="G1275" s="665" t="s">
        <v>3011</v>
      </c>
      <c r="H1275" s="665" t="s">
        <v>529</v>
      </c>
      <c r="I1275" s="665" t="s">
        <v>3907</v>
      </c>
      <c r="J1275" s="665" t="s">
        <v>823</v>
      </c>
      <c r="K1275" s="665" t="s">
        <v>3908</v>
      </c>
      <c r="L1275" s="666">
        <v>0</v>
      </c>
      <c r="M1275" s="666">
        <v>0</v>
      </c>
      <c r="N1275" s="665">
        <v>1</v>
      </c>
      <c r="O1275" s="748">
        <v>0.5</v>
      </c>
      <c r="P1275" s="666">
        <v>0</v>
      </c>
      <c r="Q1275" s="681"/>
      <c r="R1275" s="665">
        <v>1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5</v>
      </c>
      <c r="B1276" s="665" t="s">
        <v>2566</v>
      </c>
      <c r="C1276" s="665" t="s">
        <v>2933</v>
      </c>
      <c r="D1276" s="746" t="s">
        <v>4082</v>
      </c>
      <c r="E1276" s="747" t="s">
        <v>2944</v>
      </c>
      <c r="F1276" s="665" t="s">
        <v>2921</v>
      </c>
      <c r="G1276" s="665" t="s">
        <v>3105</v>
      </c>
      <c r="H1276" s="665" t="s">
        <v>529</v>
      </c>
      <c r="I1276" s="665" t="s">
        <v>1304</v>
      </c>
      <c r="J1276" s="665" t="s">
        <v>578</v>
      </c>
      <c r="K1276" s="665" t="s">
        <v>3106</v>
      </c>
      <c r="L1276" s="666">
        <v>36.54</v>
      </c>
      <c r="M1276" s="666">
        <v>109.62</v>
      </c>
      <c r="N1276" s="665">
        <v>3</v>
      </c>
      <c r="O1276" s="748">
        <v>1</v>
      </c>
      <c r="P1276" s="666">
        <v>109.62</v>
      </c>
      <c r="Q1276" s="681">
        <v>1</v>
      </c>
      <c r="R1276" s="665">
        <v>3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5</v>
      </c>
      <c r="B1277" s="665" t="s">
        <v>2566</v>
      </c>
      <c r="C1277" s="665" t="s">
        <v>2933</v>
      </c>
      <c r="D1277" s="746" t="s">
        <v>4082</v>
      </c>
      <c r="E1277" s="747" t="s">
        <v>2944</v>
      </c>
      <c r="F1277" s="665" t="s">
        <v>2921</v>
      </c>
      <c r="G1277" s="665" t="s">
        <v>3765</v>
      </c>
      <c r="H1277" s="665" t="s">
        <v>1433</v>
      </c>
      <c r="I1277" s="665" t="s">
        <v>3766</v>
      </c>
      <c r="J1277" s="665" t="s">
        <v>3767</v>
      </c>
      <c r="K1277" s="665" t="s">
        <v>3768</v>
      </c>
      <c r="L1277" s="666">
        <v>289.62</v>
      </c>
      <c r="M1277" s="666">
        <v>289.62</v>
      </c>
      <c r="N1277" s="665">
        <v>1</v>
      </c>
      <c r="O1277" s="748">
        <v>0.5</v>
      </c>
      <c r="P1277" s="666">
        <v>289.62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5</v>
      </c>
      <c r="B1278" s="665" t="s">
        <v>2566</v>
      </c>
      <c r="C1278" s="665" t="s">
        <v>2933</v>
      </c>
      <c r="D1278" s="746" t="s">
        <v>4082</v>
      </c>
      <c r="E1278" s="747" t="s">
        <v>2944</v>
      </c>
      <c r="F1278" s="665" t="s">
        <v>2921</v>
      </c>
      <c r="G1278" s="665" t="s">
        <v>3672</v>
      </c>
      <c r="H1278" s="665" t="s">
        <v>1433</v>
      </c>
      <c r="I1278" s="665" t="s">
        <v>4065</v>
      </c>
      <c r="J1278" s="665" t="s">
        <v>2729</v>
      </c>
      <c r="K1278" s="665" t="s">
        <v>4066</v>
      </c>
      <c r="L1278" s="666">
        <v>545.82000000000005</v>
      </c>
      <c r="M1278" s="666">
        <v>545.82000000000005</v>
      </c>
      <c r="N1278" s="665">
        <v>1</v>
      </c>
      <c r="O1278" s="748">
        <v>0.5</v>
      </c>
      <c r="P1278" s="666">
        <v>545.82000000000005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5</v>
      </c>
      <c r="B1279" s="665" t="s">
        <v>2566</v>
      </c>
      <c r="C1279" s="665" t="s">
        <v>2933</v>
      </c>
      <c r="D1279" s="746" t="s">
        <v>4082</v>
      </c>
      <c r="E1279" s="747" t="s">
        <v>2944</v>
      </c>
      <c r="F1279" s="665" t="s">
        <v>2921</v>
      </c>
      <c r="G1279" s="665" t="s">
        <v>3769</v>
      </c>
      <c r="H1279" s="665" t="s">
        <v>1433</v>
      </c>
      <c r="I1279" s="665" t="s">
        <v>1516</v>
      </c>
      <c r="J1279" s="665" t="s">
        <v>2723</v>
      </c>
      <c r="K1279" s="665" t="s">
        <v>2724</v>
      </c>
      <c r="L1279" s="666">
        <v>174.81</v>
      </c>
      <c r="M1279" s="666">
        <v>174.81</v>
      </c>
      <c r="N1279" s="665">
        <v>1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5</v>
      </c>
      <c r="B1280" s="665" t="s">
        <v>2566</v>
      </c>
      <c r="C1280" s="665" t="s">
        <v>2933</v>
      </c>
      <c r="D1280" s="746" t="s">
        <v>4082</v>
      </c>
      <c r="E1280" s="747" t="s">
        <v>2944</v>
      </c>
      <c r="F1280" s="665" t="s">
        <v>2921</v>
      </c>
      <c r="G1280" s="665" t="s">
        <v>3107</v>
      </c>
      <c r="H1280" s="665" t="s">
        <v>529</v>
      </c>
      <c r="I1280" s="665" t="s">
        <v>3108</v>
      </c>
      <c r="J1280" s="665" t="s">
        <v>3109</v>
      </c>
      <c r="K1280" s="665" t="s">
        <v>3110</v>
      </c>
      <c r="L1280" s="666">
        <v>1985.72</v>
      </c>
      <c r="M1280" s="666">
        <v>5957.16</v>
      </c>
      <c r="N1280" s="665">
        <v>3</v>
      </c>
      <c r="O1280" s="748">
        <v>2</v>
      </c>
      <c r="P1280" s="666">
        <v>5957.16</v>
      </c>
      <c r="Q1280" s="681">
        <v>1</v>
      </c>
      <c r="R1280" s="665">
        <v>3</v>
      </c>
      <c r="S1280" s="681">
        <v>1</v>
      </c>
      <c r="T1280" s="748">
        <v>2</v>
      </c>
      <c r="U1280" s="704">
        <v>1</v>
      </c>
    </row>
    <row r="1281" spans="1:21" ht="14.4" customHeight="1" x14ac:dyDescent="0.3">
      <c r="A1281" s="664">
        <v>5</v>
      </c>
      <c r="B1281" s="665" t="s">
        <v>2566</v>
      </c>
      <c r="C1281" s="665" t="s">
        <v>2933</v>
      </c>
      <c r="D1281" s="746" t="s">
        <v>4082</v>
      </c>
      <c r="E1281" s="747" t="s">
        <v>2944</v>
      </c>
      <c r="F1281" s="665" t="s">
        <v>2921</v>
      </c>
      <c r="G1281" s="665" t="s">
        <v>3107</v>
      </c>
      <c r="H1281" s="665" t="s">
        <v>529</v>
      </c>
      <c r="I1281" s="665" t="s">
        <v>1306</v>
      </c>
      <c r="J1281" s="665" t="s">
        <v>3109</v>
      </c>
      <c r="K1281" s="665" t="s">
        <v>3111</v>
      </c>
      <c r="L1281" s="666">
        <v>1765.08</v>
      </c>
      <c r="M1281" s="666">
        <v>3530.16</v>
      </c>
      <c r="N1281" s="665">
        <v>2</v>
      </c>
      <c r="O1281" s="748">
        <v>0.5</v>
      </c>
      <c r="P1281" s="666">
        <v>3530.16</v>
      </c>
      <c r="Q1281" s="681">
        <v>1</v>
      </c>
      <c r="R1281" s="665">
        <v>2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5</v>
      </c>
      <c r="B1282" s="665" t="s">
        <v>2566</v>
      </c>
      <c r="C1282" s="665" t="s">
        <v>2933</v>
      </c>
      <c r="D1282" s="746" t="s">
        <v>4082</v>
      </c>
      <c r="E1282" s="747" t="s">
        <v>2944</v>
      </c>
      <c r="F1282" s="665" t="s">
        <v>2921</v>
      </c>
      <c r="G1282" s="665" t="s">
        <v>3107</v>
      </c>
      <c r="H1282" s="665" t="s">
        <v>529</v>
      </c>
      <c r="I1282" s="665" t="s">
        <v>3174</v>
      </c>
      <c r="J1282" s="665" t="s">
        <v>3109</v>
      </c>
      <c r="K1282" s="665" t="s">
        <v>3175</v>
      </c>
      <c r="L1282" s="666">
        <v>6177.8</v>
      </c>
      <c r="M1282" s="666">
        <v>18533.400000000001</v>
      </c>
      <c r="N1282" s="665">
        <v>3</v>
      </c>
      <c r="O1282" s="748">
        <v>3</v>
      </c>
      <c r="P1282" s="666">
        <v>18533.400000000001</v>
      </c>
      <c r="Q1282" s="681">
        <v>1</v>
      </c>
      <c r="R1282" s="665">
        <v>3</v>
      </c>
      <c r="S1282" s="681">
        <v>1</v>
      </c>
      <c r="T1282" s="748">
        <v>3</v>
      </c>
      <c r="U1282" s="704">
        <v>1</v>
      </c>
    </row>
    <row r="1283" spans="1:21" ht="14.4" customHeight="1" x14ac:dyDescent="0.3">
      <c r="A1283" s="664">
        <v>5</v>
      </c>
      <c r="B1283" s="665" t="s">
        <v>2566</v>
      </c>
      <c r="C1283" s="665" t="s">
        <v>2933</v>
      </c>
      <c r="D1283" s="746" t="s">
        <v>4082</v>
      </c>
      <c r="E1283" s="747" t="s">
        <v>2944</v>
      </c>
      <c r="F1283" s="665" t="s">
        <v>2921</v>
      </c>
      <c r="G1283" s="665" t="s">
        <v>3107</v>
      </c>
      <c r="H1283" s="665" t="s">
        <v>529</v>
      </c>
      <c r="I1283" s="665" t="s">
        <v>3174</v>
      </c>
      <c r="J1283" s="665" t="s">
        <v>3109</v>
      </c>
      <c r="K1283" s="665" t="s">
        <v>3175</v>
      </c>
      <c r="L1283" s="666">
        <v>6167.15</v>
      </c>
      <c r="M1283" s="666">
        <v>6167.15</v>
      </c>
      <c r="N1283" s="665">
        <v>1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5</v>
      </c>
      <c r="B1284" s="665" t="s">
        <v>2566</v>
      </c>
      <c r="C1284" s="665" t="s">
        <v>2933</v>
      </c>
      <c r="D1284" s="746" t="s">
        <v>4082</v>
      </c>
      <c r="E1284" s="747" t="s">
        <v>2944</v>
      </c>
      <c r="F1284" s="665" t="s">
        <v>2921</v>
      </c>
      <c r="G1284" s="665" t="s">
        <v>3107</v>
      </c>
      <c r="H1284" s="665" t="s">
        <v>529</v>
      </c>
      <c r="I1284" s="665" t="s">
        <v>4067</v>
      </c>
      <c r="J1284" s="665" t="s">
        <v>3109</v>
      </c>
      <c r="K1284" s="665" t="s">
        <v>4068</v>
      </c>
      <c r="L1284" s="666">
        <v>0</v>
      </c>
      <c r="M1284" s="666">
        <v>0</v>
      </c>
      <c r="N1284" s="665">
        <v>4</v>
      </c>
      <c r="O1284" s="748">
        <v>3.5</v>
      </c>
      <c r="P1284" s="666">
        <v>0</v>
      </c>
      <c r="Q1284" s="681"/>
      <c r="R1284" s="665">
        <v>1</v>
      </c>
      <c r="S1284" s="681">
        <v>0.25</v>
      </c>
      <c r="T1284" s="748">
        <v>0.5</v>
      </c>
      <c r="U1284" s="704">
        <v>0.14285714285714285</v>
      </c>
    </row>
    <row r="1285" spans="1:21" ht="14.4" customHeight="1" x14ac:dyDescent="0.3">
      <c r="A1285" s="664">
        <v>5</v>
      </c>
      <c r="B1285" s="665" t="s">
        <v>2566</v>
      </c>
      <c r="C1285" s="665" t="s">
        <v>2933</v>
      </c>
      <c r="D1285" s="746" t="s">
        <v>4082</v>
      </c>
      <c r="E1285" s="747" t="s">
        <v>2944</v>
      </c>
      <c r="F1285" s="665" t="s">
        <v>2921</v>
      </c>
      <c r="G1285" s="665" t="s">
        <v>3107</v>
      </c>
      <c r="H1285" s="665" t="s">
        <v>529</v>
      </c>
      <c r="I1285" s="665" t="s">
        <v>4069</v>
      </c>
      <c r="J1285" s="665" t="s">
        <v>3109</v>
      </c>
      <c r="K1285" s="665" t="s">
        <v>4070</v>
      </c>
      <c r="L1285" s="666">
        <v>0</v>
      </c>
      <c r="M1285" s="666">
        <v>0</v>
      </c>
      <c r="N1285" s="665">
        <v>2</v>
      </c>
      <c r="O1285" s="748">
        <v>2</v>
      </c>
      <c r="P1285" s="666"/>
      <c r="Q1285" s="681"/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5</v>
      </c>
      <c r="B1286" s="665" t="s">
        <v>2566</v>
      </c>
      <c r="C1286" s="665" t="s">
        <v>2933</v>
      </c>
      <c r="D1286" s="746" t="s">
        <v>4082</v>
      </c>
      <c r="E1286" s="747" t="s">
        <v>2944</v>
      </c>
      <c r="F1286" s="665" t="s">
        <v>2921</v>
      </c>
      <c r="G1286" s="665" t="s">
        <v>3054</v>
      </c>
      <c r="H1286" s="665" t="s">
        <v>1433</v>
      </c>
      <c r="I1286" s="665" t="s">
        <v>3805</v>
      </c>
      <c r="J1286" s="665" t="s">
        <v>2741</v>
      </c>
      <c r="K1286" s="665" t="s">
        <v>3768</v>
      </c>
      <c r="L1286" s="666">
        <v>353.18</v>
      </c>
      <c r="M1286" s="666">
        <v>353.18</v>
      </c>
      <c r="N1286" s="665">
        <v>1</v>
      </c>
      <c r="O1286" s="748">
        <v>1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5</v>
      </c>
      <c r="B1287" s="665" t="s">
        <v>2566</v>
      </c>
      <c r="C1287" s="665" t="s">
        <v>2933</v>
      </c>
      <c r="D1287" s="746" t="s">
        <v>4082</v>
      </c>
      <c r="E1287" s="747" t="s">
        <v>2944</v>
      </c>
      <c r="F1287" s="665" t="s">
        <v>2921</v>
      </c>
      <c r="G1287" s="665" t="s">
        <v>3054</v>
      </c>
      <c r="H1287" s="665" t="s">
        <v>1433</v>
      </c>
      <c r="I1287" s="665" t="s">
        <v>4071</v>
      </c>
      <c r="J1287" s="665" t="s">
        <v>2741</v>
      </c>
      <c r="K1287" s="665" t="s">
        <v>3475</v>
      </c>
      <c r="L1287" s="666">
        <v>543.36</v>
      </c>
      <c r="M1287" s="666">
        <v>543.36</v>
      </c>
      <c r="N1287" s="665">
        <v>1</v>
      </c>
      <c r="O1287" s="748">
        <v>1</v>
      </c>
      <c r="P1287" s="666">
        <v>543.36</v>
      </c>
      <c r="Q1287" s="681">
        <v>1</v>
      </c>
      <c r="R1287" s="665">
        <v>1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5</v>
      </c>
      <c r="B1288" s="665" t="s">
        <v>2566</v>
      </c>
      <c r="C1288" s="665" t="s">
        <v>2933</v>
      </c>
      <c r="D1288" s="746" t="s">
        <v>4082</v>
      </c>
      <c r="E1288" s="747" t="s">
        <v>2944</v>
      </c>
      <c r="F1288" s="665" t="s">
        <v>2921</v>
      </c>
      <c r="G1288" s="665" t="s">
        <v>3023</v>
      </c>
      <c r="H1288" s="665" t="s">
        <v>529</v>
      </c>
      <c r="I1288" s="665" t="s">
        <v>894</v>
      </c>
      <c r="J1288" s="665" t="s">
        <v>895</v>
      </c>
      <c r="K1288" s="665" t="s">
        <v>3024</v>
      </c>
      <c r="L1288" s="666">
        <v>657.67</v>
      </c>
      <c r="M1288" s="666">
        <v>70370.689999999988</v>
      </c>
      <c r="N1288" s="665">
        <v>107</v>
      </c>
      <c r="O1288" s="748">
        <v>25.5</v>
      </c>
      <c r="P1288" s="666">
        <v>42748.549999999988</v>
      </c>
      <c r="Q1288" s="681">
        <v>0.60747663551401865</v>
      </c>
      <c r="R1288" s="665">
        <v>65</v>
      </c>
      <c r="S1288" s="681">
        <v>0.60747663551401865</v>
      </c>
      <c r="T1288" s="748">
        <v>17.5</v>
      </c>
      <c r="U1288" s="704">
        <v>0.68627450980392157</v>
      </c>
    </row>
    <row r="1289" spans="1:21" ht="14.4" customHeight="1" x14ac:dyDescent="0.3">
      <c r="A1289" s="664">
        <v>5</v>
      </c>
      <c r="B1289" s="665" t="s">
        <v>2566</v>
      </c>
      <c r="C1289" s="665" t="s">
        <v>2933</v>
      </c>
      <c r="D1289" s="746" t="s">
        <v>4082</v>
      </c>
      <c r="E1289" s="747" t="s">
        <v>2944</v>
      </c>
      <c r="F1289" s="665" t="s">
        <v>2921</v>
      </c>
      <c r="G1289" s="665" t="s">
        <v>3023</v>
      </c>
      <c r="H1289" s="665" t="s">
        <v>529</v>
      </c>
      <c r="I1289" s="665" t="s">
        <v>3180</v>
      </c>
      <c r="J1289" s="665" t="s">
        <v>895</v>
      </c>
      <c r="K1289" s="665" t="s">
        <v>3181</v>
      </c>
      <c r="L1289" s="666">
        <v>789.2</v>
      </c>
      <c r="M1289" s="666">
        <v>4735.2000000000007</v>
      </c>
      <c r="N1289" s="665">
        <v>6</v>
      </c>
      <c r="O1289" s="748">
        <v>2</v>
      </c>
      <c r="P1289" s="666">
        <v>2367.6000000000004</v>
      </c>
      <c r="Q1289" s="681">
        <v>0.5</v>
      </c>
      <c r="R1289" s="665">
        <v>3</v>
      </c>
      <c r="S1289" s="681">
        <v>0.5</v>
      </c>
      <c r="T1289" s="748">
        <v>1</v>
      </c>
      <c r="U1289" s="704">
        <v>0.5</v>
      </c>
    </row>
    <row r="1290" spans="1:21" ht="14.4" customHeight="1" x14ac:dyDescent="0.3">
      <c r="A1290" s="664">
        <v>5</v>
      </c>
      <c r="B1290" s="665" t="s">
        <v>2566</v>
      </c>
      <c r="C1290" s="665" t="s">
        <v>2933</v>
      </c>
      <c r="D1290" s="746" t="s">
        <v>4082</v>
      </c>
      <c r="E1290" s="747" t="s">
        <v>2944</v>
      </c>
      <c r="F1290" s="665" t="s">
        <v>2921</v>
      </c>
      <c r="G1290" s="665" t="s">
        <v>3116</v>
      </c>
      <c r="H1290" s="665" t="s">
        <v>529</v>
      </c>
      <c r="I1290" s="665" t="s">
        <v>4072</v>
      </c>
      <c r="J1290" s="665" t="s">
        <v>808</v>
      </c>
      <c r="K1290" s="665" t="s">
        <v>3014</v>
      </c>
      <c r="L1290" s="666">
        <v>156.61000000000001</v>
      </c>
      <c r="M1290" s="666">
        <v>313.22000000000003</v>
      </c>
      <c r="N1290" s="665">
        <v>2</v>
      </c>
      <c r="O1290" s="748">
        <v>0.5</v>
      </c>
      <c r="P1290" s="666">
        <v>313.22000000000003</v>
      </c>
      <c r="Q1290" s="681">
        <v>1</v>
      </c>
      <c r="R1290" s="665">
        <v>2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5</v>
      </c>
      <c r="B1291" s="665" t="s">
        <v>2566</v>
      </c>
      <c r="C1291" s="665" t="s">
        <v>2933</v>
      </c>
      <c r="D1291" s="746" t="s">
        <v>4082</v>
      </c>
      <c r="E1291" s="747" t="s">
        <v>2944</v>
      </c>
      <c r="F1291" s="665" t="s">
        <v>2921</v>
      </c>
      <c r="G1291" s="665" t="s">
        <v>3025</v>
      </c>
      <c r="H1291" s="665" t="s">
        <v>1433</v>
      </c>
      <c r="I1291" s="665" t="s">
        <v>1502</v>
      </c>
      <c r="J1291" s="665" t="s">
        <v>2680</v>
      </c>
      <c r="K1291" s="665" t="s">
        <v>2682</v>
      </c>
      <c r="L1291" s="666">
        <v>184.74</v>
      </c>
      <c r="M1291" s="666">
        <v>1108.44</v>
      </c>
      <c r="N1291" s="665">
        <v>6</v>
      </c>
      <c r="O1291" s="748">
        <v>4</v>
      </c>
      <c r="P1291" s="666">
        <v>1108.44</v>
      </c>
      <c r="Q1291" s="681">
        <v>1</v>
      </c>
      <c r="R1291" s="665">
        <v>6</v>
      </c>
      <c r="S1291" s="681">
        <v>1</v>
      </c>
      <c r="T1291" s="748">
        <v>4</v>
      </c>
      <c r="U1291" s="704">
        <v>1</v>
      </c>
    </row>
    <row r="1292" spans="1:21" ht="14.4" customHeight="1" x14ac:dyDescent="0.3">
      <c r="A1292" s="664">
        <v>5</v>
      </c>
      <c r="B1292" s="665" t="s">
        <v>2566</v>
      </c>
      <c r="C1292" s="665" t="s">
        <v>2933</v>
      </c>
      <c r="D1292" s="746" t="s">
        <v>4082</v>
      </c>
      <c r="E1292" s="747" t="s">
        <v>2944</v>
      </c>
      <c r="F1292" s="665" t="s">
        <v>2921</v>
      </c>
      <c r="G1292" s="665" t="s">
        <v>3870</v>
      </c>
      <c r="H1292" s="665" t="s">
        <v>529</v>
      </c>
      <c r="I1292" s="665" t="s">
        <v>4073</v>
      </c>
      <c r="J1292" s="665" t="s">
        <v>3882</v>
      </c>
      <c r="K1292" s="665" t="s">
        <v>4023</v>
      </c>
      <c r="L1292" s="666">
        <v>425.12</v>
      </c>
      <c r="M1292" s="666">
        <v>850.24</v>
      </c>
      <c r="N1292" s="665">
        <v>2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5</v>
      </c>
      <c r="B1293" s="665" t="s">
        <v>2566</v>
      </c>
      <c r="C1293" s="665" t="s">
        <v>2933</v>
      </c>
      <c r="D1293" s="746" t="s">
        <v>4082</v>
      </c>
      <c r="E1293" s="747" t="s">
        <v>2944</v>
      </c>
      <c r="F1293" s="665" t="s">
        <v>2921</v>
      </c>
      <c r="G1293" s="665" t="s">
        <v>3870</v>
      </c>
      <c r="H1293" s="665" t="s">
        <v>529</v>
      </c>
      <c r="I1293" s="665" t="s">
        <v>3871</v>
      </c>
      <c r="J1293" s="665" t="s">
        <v>3872</v>
      </c>
      <c r="K1293" s="665" t="s">
        <v>3873</v>
      </c>
      <c r="L1293" s="666">
        <v>260.27</v>
      </c>
      <c r="M1293" s="666">
        <v>780.81</v>
      </c>
      <c r="N1293" s="665">
        <v>3</v>
      </c>
      <c r="O1293" s="748">
        <v>2</v>
      </c>
      <c r="P1293" s="666">
        <v>780.81</v>
      </c>
      <c r="Q1293" s="681">
        <v>1</v>
      </c>
      <c r="R1293" s="665">
        <v>3</v>
      </c>
      <c r="S1293" s="681">
        <v>1</v>
      </c>
      <c r="T1293" s="748">
        <v>2</v>
      </c>
      <c r="U1293" s="704">
        <v>1</v>
      </c>
    </row>
    <row r="1294" spans="1:21" ht="14.4" customHeight="1" x14ac:dyDescent="0.3">
      <c r="A1294" s="664">
        <v>5</v>
      </c>
      <c r="B1294" s="665" t="s">
        <v>2566</v>
      </c>
      <c r="C1294" s="665" t="s">
        <v>2933</v>
      </c>
      <c r="D1294" s="746" t="s">
        <v>4082</v>
      </c>
      <c r="E1294" s="747" t="s">
        <v>2944</v>
      </c>
      <c r="F1294" s="665" t="s">
        <v>2921</v>
      </c>
      <c r="G1294" s="665" t="s">
        <v>3870</v>
      </c>
      <c r="H1294" s="665" t="s">
        <v>529</v>
      </c>
      <c r="I1294" s="665" t="s">
        <v>3874</v>
      </c>
      <c r="J1294" s="665" t="s">
        <v>3875</v>
      </c>
      <c r="K1294" s="665" t="s">
        <v>3876</v>
      </c>
      <c r="L1294" s="666">
        <v>456.42</v>
      </c>
      <c r="M1294" s="666">
        <v>456.42</v>
      </c>
      <c r="N1294" s="665">
        <v>1</v>
      </c>
      <c r="O1294" s="748">
        <v>1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5</v>
      </c>
      <c r="B1295" s="665" t="s">
        <v>2566</v>
      </c>
      <c r="C1295" s="665" t="s">
        <v>2933</v>
      </c>
      <c r="D1295" s="746" t="s">
        <v>4082</v>
      </c>
      <c r="E1295" s="747" t="s">
        <v>2944</v>
      </c>
      <c r="F1295" s="665" t="s">
        <v>2921</v>
      </c>
      <c r="G1295" s="665" t="s">
        <v>3870</v>
      </c>
      <c r="H1295" s="665" t="s">
        <v>529</v>
      </c>
      <c r="I1295" s="665" t="s">
        <v>3877</v>
      </c>
      <c r="J1295" s="665" t="s">
        <v>3872</v>
      </c>
      <c r="K1295" s="665" t="s">
        <v>2991</v>
      </c>
      <c r="L1295" s="666">
        <v>0</v>
      </c>
      <c r="M1295" s="666">
        <v>0</v>
      </c>
      <c r="N1295" s="665">
        <v>1</v>
      </c>
      <c r="O1295" s="748">
        <v>1</v>
      </c>
      <c r="P1295" s="666"/>
      <c r="Q1295" s="681"/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5</v>
      </c>
      <c r="B1296" s="665" t="s">
        <v>2566</v>
      </c>
      <c r="C1296" s="665" t="s">
        <v>2933</v>
      </c>
      <c r="D1296" s="746" t="s">
        <v>4082</v>
      </c>
      <c r="E1296" s="747" t="s">
        <v>2944</v>
      </c>
      <c r="F1296" s="665" t="s">
        <v>2922</v>
      </c>
      <c r="G1296" s="665" t="s">
        <v>4074</v>
      </c>
      <c r="H1296" s="665" t="s">
        <v>529</v>
      </c>
      <c r="I1296" s="665" t="s">
        <v>4075</v>
      </c>
      <c r="J1296" s="665" t="s">
        <v>3153</v>
      </c>
      <c r="K1296" s="665"/>
      <c r="L1296" s="666">
        <v>0</v>
      </c>
      <c r="M1296" s="666">
        <v>0</v>
      </c>
      <c r="N1296" s="665">
        <v>1</v>
      </c>
      <c r="O1296" s="748">
        <v>1</v>
      </c>
      <c r="P1296" s="666">
        <v>0</v>
      </c>
      <c r="Q1296" s="681"/>
      <c r="R1296" s="665">
        <v>1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5</v>
      </c>
      <c r="B1297" s="665" t="s">
        <v>2566</v>
      </c>
      <c r="C1297" s="665" t="s">
        <v>2933</v>
      </c>
      <c r="D1297" s="746" t="s">
        <v>4082</v>
      </c>
      <c r="E1297" s="747" t="s">
        <v>2944</v>
      </c>
      <c r="F1297" s="665" t="s">
        <v>2923</v>
      </c>
      <c r="G1297" s="665" t="s">
        <v>3124</v>
      </c>
      <c r="H1297" s="665" t="s">
        <v>529</v>
      </c>
      <c r="I1297" s="665" t="s">
        <v>3728</v>
      </c>
      <c r="J1297" s="665" t="s">
        <v>3620</v>
      </c>
      <c r="K1297" s="665" t="s">
        <v>3729</v>
      </c>
      <c r="L1297" s="666">
        <v>410</v>
      </c>
      <c r="M1297" s="666">
        <v>410</v>
      </c>
      <c r="N1297" s="665">
        <v>1</v>
      </c>
      <c r="O1297" s="748">
        <v>1</v>
      </c>
      <c r="P1297" s="666">
        <v>410</v>
      </c>
      <c r="Q1297" s="681">
        <v>1</v>
      </c>
      <c r="R1297" s="665">
        <v>1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5</v>
      </c>
      <c r="B1298" s="665" t="s">
        <v>2566</v>
      </c>
      <c r="C1298" s="665" t="s">
        <v>2933</v>
      </c>
      <c r="D1298" s="746" t="s">
        <v>4082</v>
      </c>
      <c r="E1298" s="747" t="s">
        <v>2944</v>
      </c>
      <c r="F1298" s="665" t="s">
        <v>2923</v>
      </c>
      <c r="G1298" s="665" t="s">
        <v>3124</v>
      </c>
      <c r="H1298" s="665" t="s">
        <v>529</v>
      </c>
      <c r="I1298" s="665" t="s">
        <v>3416</v>
      </c>
      <c r="J1298" s="665" t="s">
        <v>3126</v>
      </c>
      <c r="K1298" s="665" t="s">
        <v>3730</v>
      </c>
      <c r="L1298" s="666">
        <v>600</v>
      </c>
      <c r="M1298" s="666">
        <v>3000</v>
      </c>
      <c r="N1298" s="665">
        <v>5</v>
      </c>
      <c r="O1298" s="748">
        <v>5</v>
      </c>
      <c r="P1298" s="666">
        <v>1800</v>
      </c>
      <c r="Q1298" s="681">
        <v>0.6</v>
      </c>
      <c r="R1298" s="665">
        <v>3</v>
      </c>
      <c r="S1298" s="681">
        <v>0.6</v>
      </c>
      <c r="T1298" s="748">
        <v>3</v>
      </c>
      <c r="U1298" s="704">
        <v>0.6</v>
      </c>
    </row>
    <row r="1299" spans="1:21" ht="14.4" customHeight="1" x14ac:dyDescent="0.3">
      <c r="A1299" s="664">
        <v>5</v>
      </c>
      <c r="B1299" s="665" t="s">
        <v>2566</v>
      </c>
      <c r="C1299" s="665" t="s">
        <v>2933</v>
      </c>
      <c r="D1299" s="746" t="s">
        <v>4082</v>
      </c>
      <c r="E1299" s="747" t="s">
        <v>2944</v>
      </c>
      <c r="F1299" s="665" t="s">
        <v>2923</v>
      </c>
      <c r="G1299" s="665" t="s">
        <v>3124</v>
      </c>
      <c r="H1299" s="665" t="s">
        <v>529</v>
      </c>
      <c r="I1299" s="665" t="s">
        <v>3125</v>
      </c>
      <c r="J1299" s="665" t="s">
        <v>3126</v>
      </c>
      <c r="K1299" s="665" t="s">
        <v>3293</v>
      </c>
      <c r="L1299" s="666">
        <v>600</v>
      </c>
      <c r="M1299" s="666">
        <v>1800</v>
      </c>
      <c r="N1299" s="665">
        <v>3</v>
      </c>
      <c r="O1299" s="748">
        <v>3</v>
      </c>
      <c r="P1299" s="666">
        <v>1800</v>
      </c>
      <c r="Q1299" s="681">
        <v>1</v>
      </c>
      <c r="R1299" s="665">
        <v>3</v>
      </c>
      <c r="S1299" s="681">
        <v>1</v>
      </c>
      <c r="T1299" s="748">
        <v>3</v>
      </c>
      <c r="U1299" s="704">
        <v>1</v>
      </c>
    </row>
    <row r="1300" spans="1:21" ht="14.4" customHeight="1" x14ac:dyDescent="0.3">
      <c r="A1300" s="664">
        <v>5</v>
      </c>
      <c r="B1300" s="665" t="s">
        <v>2566</v>
      </c>
      <c r="C1300" s="665" t="s">
        <v>2933</v>
      </c>
      <c r="D1300" s="746" t="s">
        <v>4082</v>
      </c>
      <c r="E1300" s="747" t="s">
        <v>2952</v>
      </c>
      <c r="F1300" s="665" t="s">
        <v>2921</v>
      </c>
      <c r="G1300" s="665" t="s">
        <v>2973</v>
      </c>
      <c r="H1300" s="665" t="s">
        <v>529</v>
      </c>
      <c r="I1300" s="665" t="s">
        <v>3642</v>
      </c>
      <c r="J1300" s="665" t="s">
        <v>696</v>
      </c>
      <c r="K1300" s="665" t="s">
        <v>2976</v>
      </c>
      <c r="L1300" s="666">
        <v>182.22</v>
      </c>
      <c r="M1300" s="666">
        <v>364.44</v>
      </c>
      <c r="N1300" s="665">
        <v>2</v>
      </c>
      <c r="O1300" s="748">
        <v>0.5</v>
      </c>
      <c r="P1300" s="666">
        <v>364.44</v>
      </c>
      <c r="Q1300" s="681">
        <v>1</v>
      </c>
      <c r="R1300" s="665">
        <v>2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5</v>
      </c>
      <c r="B1301" s="665" t="s">
        <v>2566</v>
      </c>
      <c r="C1301" s="665" t="s">
        <v>2933</v>
      </c>
      <c r="D1301" s="746" t="s">
        <v>4082</v>
      </c>
      <c r="E1301" s="747" t="s">
        <v>2952</v>
      </c>
      <c r="F1301" s="665" t="s">
        <v>2921</v>
      </c>
      <c r="G1301" s="665" t="s">
        <v>2983</v>
      </c>
      <c r="H1301" s="665" t="s">
        <v>529</v>
      </c>
      <c r="I1301" s="665" t="s">
        <v>4076</v>
      </c>
      <c r="J1301" s="665" t="s">
        <v>4077</v>
      </c>
      <c r="K1301" s="665" t="s">
        <v>3075</v>
      </c>
      <c r="L1301" s="666">
        <v>300.33</v>
      </c>
      <c r="M1301" s="666">
        <v>300.33</v>
      </c>
      <c r="N1301" s="665">
        <v>1</v>
      </c>
      <c r="O1301" s="748">
        <v>0.5</v>
      </c>
      <c r="P1301" s="666">
        <v>300.33</v>
      </c>
      <c r="Q1301" s="681">
        <v>1</v>
      </c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5</v>
      </c>
      <c r="B1302" s="665" t="s">
        <v>2566</v>
      </c>
      <c r="C1302" s="665" t="s">
        <v>2933</v>
      </c>
      <c r="D1302" s="746" t="s">
        <v>4082</v>
      </c>
      <c r="E1302" s="747" t="s">
        <v>2952</v>
      </c>
      <c r="F1302" s="665" t="s">
        <v>2921</v>
      </c>
      <c r="G1302" s="665" t="s">
        <v>3160</v>
      </c>
      <c r="H1302" s="665" t="s">
        <v>529</v>
      </c>
      <c r="I1302" s="665" t="s">
        <v>1093</v>
      </c>
      <c r="J1302" s="665" t="s">
        <v>4063</v>
      </c>
      <c r="K1302" s="665" t="s">
        <v>4064</v>
      </c>
      <c r="L1302" s="666">
        <v>234.07</v>
      </c>
      <c r="M1302" s="666">
        <v>234.07</v>
      </c>
      <c r="N1302" s="665">
        <v>1</v>
      </c>
      <c r="O1302" s="748">
        <v>0.5</v>
      </c>
      <c r="P1302" s="666">
        <v>234.07</v>
      </c>
      <c r="Q1302" s="681">
        <v>1</v>
      </c>
      <c r="R1302" s="665">
        <v>1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5</v>
      </c>
      <c r="B1303" s="665" t="s">
        <v>2566</v>
      </c>
      <c r="C1303" s="665" t="s">
        <v>2933</v>
      </c>
      <c r="D1303" s="746" t="s">
        <v>4082</v>
      </c>
      <c r="E1303" s="747" t="s">
        <v>2952</v>
      </c>
      <c r="F1303" s="665" t="s">
        <v>2921</v>
      </c>
      <c r="G1303" s="665" t="s">
        <v>3765</v>
      </c>
      <c r="H1303" s="665" t="s">
        <v>1433</v>
      </c>
      <c r="I1303" s="665" t="s">
        <v>3766</v>
      </c>
      <c r="J1303" s="665" t="s">
        <v>3767</v>
      </c>
      <c r="K1303" s="665" t="s">
        <v>3768</v>
      </c>
      <c r="L1303" s="666">
        <v>289.62</v>
      </c>
      <c r="M1303" s="666">
        <v>289.62</v>
      </c>
      <c r="N1303" s="665">
        <v>1</v>
      </c>
      <c r="O1303" s="748">
        <v>0.5</v>
      </c>
      <c r="P1303" s="666">
        <v>289.62</v>
      </c>
      <c r="Q1303" s="681">
        <v>1</v>
      </c>
      <c r="R1303" s="665">
        <v>1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5</v>
      </c>
      <c r="B1304" s="665" t="s">
        <v>2566</v>
      </c>
      <c r="C1304" s="665" t="s">
        <v>2933</v>
      </c>
      <c r="D1304" s="746" t="s">
        <v>4082</v>
      </c>
      <c r="E1304" s="747" t="s">
        <v>2945</v>
      </c>
      <c r="F1304" s="665" t="s">
        <v>2921</v>
      </c>
      <c r="G1304" s="665" t="s">
        <v>2973</v>
      </c>
      <c r="H1304" s="665" t="s">
        <v>529</v>
      </c>
      <c r="I1304" s="665" t="s">
        <v>2975</v>
      </c>
      <c r="J1304" s="665" t="s">
        <v>696</v>
      </c>
      <c r="K1304" s="665" t="s">
        <v>2976</v>
      </c>
      <c r="L1304" s="666">
        <v>0</v>
      </c>
      <c r="M1304" s="666">
        <v>0</v>
      </c>
      <c r="N1304" s="665">
        <v>1</v>
      </c>
      <c r="O1304" s="748">
        <v>1</v>
      </c>
      <c r="P1304" s="666"/>
      <c r="Q1304" s="681"/>
      <c r="R1304" s="665"/>
      <c r="S1304" s="681">
        <v>0</v>
      </c>
      <c r="T1304" s="748"/>
      <c r="U1304" s="704">
        <v>0</v>
      </c>
    </row>
    <row r="1305" spans="1:21" ht="14.4" customHeight="1" thickBot="1" x14ac:dyDescent="0.35">
      <c r="A1305" s="670">
        <v>5</v>
      </c>
      <c r="B1305" s="671" t="s">
        <v>2566</v>
      </c>
      <c r="C1305" s="671" t="s">
        <v>2933</v>
      </c>
      <c r="D1305" s="749" t="s">
        <v>4082</v>
      </c>
      <c r="E1305" s="750" t="s">
        <v>2945</v>
      </c>
      <c r="F1305" s="671" t="s">
        <v>2921</v>
      </c>
      <c r="G1305" s="671" t="s">
        <v>2984</v>
      </c>
      <c r="H1305" s="671" t="s">
        <v>529</v>
      </c>
      <c r="I1305" s="671" t="s">
        <v>2992</v>
      </c>
      <c r="J1305" s="671" t="s">
        <v>2993</v>
      </c>
      <c r="K1305" s="671" t="s">
        <v>2994</v>
      </c>
      <c r="L1305" s="672">
        <v>0</v>
      </c>
      <c r="M1305" s="672">
        <v>0</v>
      </c>
      <c r="N1305" s="671">
        <v>3</v>
      </c>
      <c r="O1305" s="751">
        <v>2</v>
      </c>
      <c r="P1305" s="672"/>
      <c r="Q1305" s="682"/>
      <c r="R1305" s="671"/>
      <c r="S1305" s="682">
        <v>0</v>
      </c>
      <c r="T1305" s="751"/>
      <c r="U1305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4084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2943</v>
      </c>
      <c r="B5" s="229">
        <v>15649.309999999996</v>
      </c>
      <c r="C5" s="745">
        <v>1.8189177647874089E-2</v>
      </c>
      <c r="D5" s="229">
        <v>844714.48999999906</v>
      </c>
      <c r="E5" s="745">
        <v>0.98181082235212602</v>
      </c>
      <c r="F5" s="753">
        <v>860363.799999999</v>
      </c>
    </row>
    <row r="6" spans="1:6" ht="14.4" customHeight="1" x14ac:dyDescent="0.3">
      <c r="A6" s="691" t="s">
        <v>2948</v>
      </c>
      <c r="B6" s="668">
        <v>1639.56</v>
      </c>
      <c r="C6" s="681">
        <v>0.10876755840196151</v>
      </c>
      <c r="D6" s="668">
        <v>13434.420000000002</v>
      </c>
      <c r="E6" s="681">
        <v>0.89123244159803849</v>
      </c>
      <c r="F6" s="669">
        <v>15073.980000000001</v>
      </c>
    </row>
    <row r="7" spans="1:6" ht="14.4" customHeight="1" x14ac:dyDescent="0.3">
      <c r="A7" s="691" t="s">
        <v>2953</v>
      </c>
      <c r="B7" s="668">
        <v>309.48</v>
      </c>
      <c r="C7" s="681">
        <v>8.8288608008051765E-3</v>
      </c>
      <c r="D7" s="668">
        <v>34743.74</v>
      </c>
      <c r="E7" s="681">
        <v>0.99117113919919475</v>
      </c>
      <c r="F7" s="669">
        <v>35053.22</v>
      </c>
    </row>
    <row r="8" spans="1:6" ht="14.4" customHeight="1" x14ac:dyDescent="0.3">
      <c r="A8" s="691" t="s">
        <v>2952</v>
      </c>
      <c r="B8" s="668">
        <v>300.33</v>
      </c>
      <c r="C8" s="681">
        <v>6.149441691384149E-3</v>
      </c>
      <c r="D8" s="668">
        <v>48538.249999999985</v>
      </c>
      <c r="E8" s="681">
        <v>0.99385055830861579</v>
      </c>
      <c r="F8" s="669">
        <v>48838.579999999987</v>
      </c>
    </row>
    <row r="9" spans="1:6" ht="14.4" customHeight="1" x14ac:dyDescent="0.3">
      <c r="A9" s="691" t="s">
        <v>2939</v>
      </c>
      <c r="B9" s="668">
        <v>300.33</v>
      </c>
      <c r="C9" s="681">
        <v>9.4750889679715303E-2</v>
      </c>
      <c r="D9" s="668">
        <v>2869.35</v>
      </c>
      <c r="E9" s="681">
        <v>0.90524911032028477</v>
      </c>
      <c r="F9" s="669">
        <v>3169.68</v>
      </c>
    </row>
    <row r="10" spans="1:6" ht="14.4" customHeight="1" x14ac:dyDescent="0.3">
      <c r="A10" s="691" t="s">
        <v>2944</v>
      </c>
      <c r="B10" s="668">
        <v>49.38</v>
      </c>
      <c r="C10" s="681">
        <v>2.9539552671391323E-3</v>
      </c>
      <c r="D10" s="668">
        <v>16667.189999999999</v>
      </c>
      <c r="E10" s="681">
        <v>0.99704604473286085</v>
      </c>
      <c r="F10" s="669">
        <v>16716.57</v>
      </c>
    </row>
    <row r="11" spans="1:6" ht="14.4" customHeight="1" x14ac:dyDescent="0.3">
      <c r="A11" s="691" t="s">
        <v>2945</v>
      </c>
      <c r="B11" s="668"/>
      <c r="C11" s="681">
        <v>0</v>
      </c>
      <c r="D11" s="668">
        <v>17260.25</v>
      </c>
      <c r="E11" s="681">
        <v>1</v>
      </c>
      <c r="F11" s="669">
        <v>17260.25</v>
      </c>
    </row>
    <row r="12" spans="1:6" ht="14.4" customHeight="1" x14ac:dyDescent="0.3">
      <c r="A12" s="691" t="s">
        <v>2949</v>
      </c>
      <c r="B12" s="668"/>
      <c r="C12" s="681">
        <v>0</v>
      </c>
      <c r="D12" s="668">
        <v>8539.4699999999975</v>
      </c>
      <c r="E12" s="681">
        <v>1</v>
      </c>
      <c r="F12" s="669">
        <v>8539.4699999999975</v>
      </c>
    </row>
    <row r="13" spans="1:6" ht="14.4" customHeight="1" x14ac:dyDescent="0.3">
      <c r="A13" s="691" t="s">
        <v>2946</v>
      </c>
      <c r="B13" s="668"/>
      <c r="C13" s="681">
        <v>0</v>
      </c>
      <c r="D13" s="668">
        <v>17957.410000000003</v>
      </c>
      <c r="E13" s="681">
        <v>1</v>
      </c>
      <c r="F13" s="669">
        <v>17957.410000000003</v>
      </c>
    </row>
    <row r="14" spans="1:6" ht="14.4" customHeight="1" x14ac:dyDescent="0.3">
      <c r="A14" s="691" t="s">
        <v>2947</v>
      </c>
      <c r="B14" s="668"/>
      <c r="C14" s="681">
        <v>0</v>
      </c>
      <c r="D14" s="668">
        <v>31657.170000000006</v>
      </c>
      <c r="E14" s="681">
        <v>1</v>
      </c>
      <c r="F14" s="669">
        <v>31657.170000000006</v>
      </c>
    </row>
    <row r="15" spans="1:6" ht="14.4" customHeight="1" x14ac:dyDescent="0.3">
      <c r="A15" s="691" t="s">
        <v>2951</v>
      </c>
      <c r="B15" s="668"/>
      <c r="C15" s="681">
        <v>0</v>
      </c>
      <c r="D15" s="668">
        <v>10192.629999999999</v>
      </c>
      <c r="E15" s="681">
        <v>1</v>
      </c>
      <c r="F15" s="669">
        <v>10192.629999999999</v>
      </c>
    </row>
    <row r="16" spans="1:6" ht="14.4" customHeight="1" x14ac:dyDescent="0.3">
      <c r="A16" s="691" t="s">
        <v>2942</v>
      </c>
      <c r="B16" s="668"/>
      <c r="C16" s="681">
        <v>0</v>
      </c>
      <c r="D16" s="668">
        <v>4980.8999999999996</v>
      </c>
      <c r="E16" s="681">
        <v>1</v>
      </c>
      <c r="F16" s="669">
        <v>4980.8999999999996</v>
      </c>
    </row>
    <row r="17" spans="1:6" ht="14.4" customHeight="1" x14ac:dyDescent="0.3">
      <c r="A17" s="691" t="s">
        <v>2941</v>
      </c>
      <c r="B17" s="668"/>
      <c r="C17" s="681">
        <v>0</v>
      </c>
      <c r="D17" s="668">
        <v>38886.370000000003</v>
      </c>
      <c r="E17" s="681">
        <v>1</v>
      </c>
      <c r="F17" s="669">
        <v>38886.370000000003</v>
      </c>
    </row>
    <row r="18" spans="1:6" ht="14.4" customHeight="1" thickBot="1" x14ac:dyDescent="0.35">
      <c r="A18" s="692" t="s">
        <v>2950</v>
      </c>
      <c r="B18" s="683"/>
      <c r="C18" s="684">
        <v>0</v>
      </c>
      <c r="D18" s="683">
        <v>7951.0999999999995</v>
      </c>
      <c r="E18" s="684">
        <v>1</v>
      </c>
      <c r="F18" s="685">
        <v>7951.0999999999995</v>
      </c>
    </row>
    <row r="19" spans="1:6" ht="14.4" customHeight="1" thickBot="1" x14ac:dyDescent="0.35">
      <c r="A19" s="686" t="s">
        <v>3</v>
      </c>
      <c r="B19" s="687">
        <v>18248.389999999996</v>
      </c>
      <c r="C19" s="688">
        <v>1.6342215515561406E-2</v>
      </c>
      <c r="D19" s="687">
        <v>1098392.7399999988</v>
      </c>
      <c r="E19" s="688">
        <v>0.98365778448443886</v>
      </c>
      <c r="F19" s="689">
        <v>1116641.1299999985</v>
      </c>
    </row>
    <row r="20" spans="1:6" ht="14.4" customHeight="1" thickBot="1" x14ac:dyDescent="0.35"/>
    <row r="21" spans="1:6" ht="14.4" customHeight="1" x14ac:dyDescent="0.3">
      <c r="A21" s="754" t="s">
        <v>2651</v>
      </c>
      <c r="B21" s="229">
        <v>15649.309999999996</v>
      </c>
      <c r="C21" s="745">
        <v>1.8266792915809044E-2</v>
      </c>
      <c r="D21" s="229">
        <v>841058.81999999913</v>
      </c>
      <c r="E21" s="745">
        <v>0.98173320708419098</v>
      </c>
      <c r="F21" s="753">
        <v>856708.12999999907</v>
      </c>
    </row>
    <row r="22" spans="1:6" ht="14.4" customHeight="1" x14ac:dyDescent="0.3">
      <c r="A22" s="691" t="s">
        <v>2634</v>
      </c>
      <c r="B22" s="668">
        <v>1923.38</v>
      </c>
      <c r="C22" s="681">
        <v>2.4373516556904014E-2</v>
      </c>
      <c r="D22" s="668">
        <v>76989.320000000022</v>
      </c>
      <c r="E22" s="681">
        <v>0.97562648344309588</v>
      </c>
      <c r="F22" s="669">
        <v>78912.700000000026</v>
      </c>
    </row>
    <row r="23" spans="1:6" ht="14.4" customHeight="1" x14ac:dyDescent="0.3">
      <c r="A23" s="691" t="s">
        <v>4085</v>
      </c>
      <c r="B23" s="668">
        <v>309.48</v>
      </c>
      <c r="C23" s="681">
        <v>1</v>
      </c>
      <c r="D23" s="668"/>
      <c r="E23" s="681">
        <v>0</v>
      </c>
      <c r="F23" s="669">
        <v>309.48</v>
      </c>
    </row>
    <row r="24" spans="1:6" ht="14.4" customHeight="1" x14ac:dyDescent="0.3">
      <c r="A24" s="691" t="s">
        <v>2648</v>
      </c>
      <c r="B24" s="668">
        <v>237.09</v>
      </c>
      <c r="C24" s="681">
        <v>5.4232038739457929E-2</v>
      </c>
      <c r="D24" s="668">
        <v>4134.68</v>
      </c>
      <c r="E24" s="681">
        <v>0.94576796126054208</v>
      </c>
      <c r="F24" s="669">
        <v>4371.7700000000004</v>
      </c>
    </row>
    <row r="25" spans="1:6" ht="14.4" customHeight="1" x14ac:dyDescent="0.3">
      <c r="A25" s="691" t="s">
        <v>4086</v>
      </c>
      <c r="B25" s="668">
        <v>49.38</v>
      </c>
      <c r="C25" s="681">
        <v>1</v>
      </c>
      <c r="D25" s="668"/>
      <c r="E25" s="681">
        <v>0</v>
      </c>
      <c r="F25" s="669">
        <v>49.38</v>
      </c>
    </row>
    <row r="26" spans="1:6" ht="14.4" customHeight="1" x14ac:dyDescent="0.3">
      <c r="A26" s="691" t="s">
        <v>2596</v>
      </c>
      <c r="B26" s="668">
        <v>43.21</v>
      </c>
      <c r="C26" s="681">
        <v>1</v>
      </c>
      <c r="D26" s="668"/>
      <c r="E26" s="681">
        <v>0</v>
      </c>
      <c r="F26" s="669">
        <v>43.21</v>
      </c>
    </row>
    <row r="27" spans="1:6" ht="14.4" customHeight="1" x14ac:dyDescent="0.3">
      <c r="A27" s="691" t="s">
        <v>2593</v>
      </c>
      <c r="B27" s="668">
        <v>36.54</v>
      </c>
      <c r="C27" s="681">
        <v>0.13071474565357372</v>
      </c>
      <c r="D27" s="668">
        <v>243</v>
      </c>
      <c r="E27" s="681">
        <v>0.86928525434642623</v>
      </c>
      <c r="F27" s="669">
        <v>279.54000000000002</v>
      </c>
    </row>
    <row r="28" spans="1:6" ht="14.4" customHeight="1" x14ac:dyDescent="0.3">
      <c r="A28" s="691" t="s">
        <v>2600</v>
      </c>
      <c r="B28" s="668">
        <v>0</v>
      </c>
      <c r="C28" s="681">
        <v>0</v>
      </c>
      <c r="D28" s="668">
        <v>699.81999999999994</v>
      </c>
      <c r="E28" s="681">
        <v>1</v>
      </c>
      <c r="F28" s="669">
        <v>699.81999999999994</v>
      </c>
    </row>
    <row r="29" spans="1:6" ht="14.4" customHeight="1" x14ac:dyDescent="0.3">
      <c r="A29" s="691" t="s">
        <v>2644</v>
      </c>
      <c r="B29" s="668"/>
      <c r="C29" s="681">
        <v>0</v>
      </c>
      <c r="D29" s="668">
        <v>127.5</v>
      </c>
      <c r="E29" s="681">
        <v>1</v>
      </c>
      <c r="F29" s="669">
        <v>127.5</v>
      </c>
    </row>
    <row r="30" spans="1:6" ht="14.4" customHeight="1" x14ac:dyDescent="0.3">
      <c r="A30" s="691" t="s">
        <v>2635</v>
      </c>
      <c r="B30" s="668"/>
      <c r="C30" s="681">
        <v>0</v>
      </c>
      <c r="D30" s="668">
        <v>9.4</v>
      </c>
      <c r="E30" s="681">
        <v>1</v>
      </c>
      <c r="F30" s="669">
        <v>9.4</v>
      </c>
    </row>
    <row r="31" spans="1:6" ht="14.4" customHeight="1" x14ac:dyDescent="0.3">
      <c r="A31" s="691" t="s">
        <v>2604</v>
      </c>
      <c r="B31" s="668"/>
      <c r="C31" s="681">
        <v>0</v>
      </c>
      <c r="D31" s="668">
        <v>688.14</v>
      </c>
      <c r="E31" s="681">
        <v>1</v>
      </c>
      <c r="F31" s="669">
        <v>688.14</v>
      </c>
    </row>
    <row r="32" spans="1:6" ht="14.4" customHeight="1" x14ac:dyDescent="0.3">
      <c r="A32" s="691" t="s">
        <v>2637</v>
      </c>
      <c r="B32" s="668"/>
      <c r="C32" s="681">
        <v>0</v>
      </c>
      <c r="D32" s="668">
        <v>720.43999999999994</v>
      </c>
      <c r="E32" s="681">
        <v>1</v>
      </c>
      <c r="F32" s="669">
        <v>720.43999999999994</v>
      </c>
    </row>
    <row r="33" spans="1:6" ht="14.4" customHeight="1" x14ac:dyDescent="0.3">
      <c r="A33" s="691" t="s">
        <v>2616</v>
      </c>
      <c r="B33" s="668"/>
      <c r="C33" s="681">
        <v>0</v>
      </c>
      <c r="D33" s="668">
        <v>245.75</v>
      </c>
      <c r="E33" s="681">
        <v>1</v>
      </c>
      <c r="F33" s="669">
        <v>245.75</v>
      </c>
    </row>
    <row r="34" spans="1:6" ht="14.4" customHeight="1" x14ac:dyDescent="0.3">
      <c r="A34" s="691" t="s">
        <v>4087</v>
      </c>
      <c r="B34" s="668"/>
      <c r="C34" s="681">
        <v>0</v>
      </c>
      <c r="D34" s="668">
        <v>414.9</v>
      </c>
      <c r="E34" s="681">
        <v>1</v>
      </c>
      <c r="F34" s="669">
        <v>414.9</v>
      </c>
    </row>
    <row r="35" spans="1:6" ht="14.4" customHeight="1" x14ac:dyDescent="0.3">
      <c r="A35" s="691" t="s">
        <v>2609</v>
      </c>
      <c r="B35" s="668"/>
      <c r="C35" s="681">
        <v>0</v>
      </c>
      <c r="D35" s="668">
        <v>868.86</v>
      </c>
      <c r="E35" s="681">
        <v>1</v>
      </c>
      <c r="F35" s="669">
        <v>868.86</v>
      </c>
    </row>
    <row r="36" spans="1:6" ht="14.4" customHeight="1" x14ac:dyDescent="0.3">
      <c r="A36" s="691" t="s">
        <v>2633</v>
      </c>
      <c r="B36" s="668"/>
      <c r="C36" s="681">
        <v>0</v>
      </c>
      <c r="D36" s="668">
        <v>133128.34000000011</v>
      </c>
      <c r="E36" s="681">
        <v>1</v>
      </c>
      <c r="F36" s="669">
        <v>133128.34000000011</v>
      </c>
    </row>
    <row r="37" spans="1:6" ht="14.4" customHeight="1" x14ac:dyDescent="0.3">
      <c r="A37" s="691" t="s">
        <v>2613</v>
      </c>
      <c r="B37" s="668"/>
      <c r="C37" s="681">
        <v>0</v>
      </c>
      <c r="D37" s="668">
        <v>699.26</v>
      </c>
      <c r="E37" s="681">
        <v>1</v>
      </c>
      <c r="F37" s="669">
        <v>699.26</v>
      </c>
    </row>
    <row r="38" spans="1:6" ht="14.4" customHeight="1" x14ac:dyDescent="0.3">
      <c r="A38" s="691" t="s">
        <v>4088</v>
      </c>
      <c r="B38" s="668"/>
      <c r="C38" s="681">
        <v>0</v>
      </c>
      <c r="D38" s="668">
        <v>597.96</v>
      </c>
      <c r="E38" s="681">
        <v>1</v>
      </c>
      <c r="F38" s="669">
        <v>597.96</v>
      </c>
    </row>
    <row r="39" spans="1:6" ht="14.4" customHeight="1" x14ac:dyDescent="0.3">
      <c r="A39" s="691" t="s">
        <v>2619</v>
      </c>
      <c r="B39" s="668"/>
      <c r="C39" s="681">
        <v>0</v>
      </c>
      <c r="D39" s="668">
        <v>2888.69</v>
      </c>
      <c r="E39" s="681">
        <v>1</v>
      </c>
      <c r="F39" s="669">
        <v>2888.69</v>
      </c>
    </row>
    <row r="40" spans="1:6" ht="14.4" customHeight="1" x14ac:dyDescent="0.3">
      <c r="A40" s="691" t="s">
        <v>2645</v>
      </c>
      <c r="B40" s="668"/>
      <c r="C40" s="681">
        <v>0</v>
      </c>
      <c r="D40" s="668">
        <v>155.69999999999999</v>
      </c>
      <c r="E40" s="681">
        <v>1</v>
      </c>
      <c r="F40" s="669">
        <v>155.69999999999999</v>
      </c>
    </row>
    <row r="41" spans="1:6" ht="14.4" customHeight="1" x14ac:dyDescent="0.3">
      <c r="A41" s="691" t="s">
        <v>2629</v>
      </c>
      <c r="B41" s="668"/>
      <c r="C41" s="681">
        <v>0</v>
      </c>
      <c r="D41" s="668">
        <v>7521.1699999999973</v>
      </c>
      <c r="E41" s="681">
        <v>1</v>
      </c>
      <c r="F41" s="669">
        <v>7521.1699999999973</v>
      </c>
    </row>
    <row r="42" spans="1:6" ht="14.4" customHeight="1" x14ac:dyDescent="0.3">
      <c r="A42" s="691" t="s">
        <v>4089</v>
      </c>
      <c r="B42" s="668"/>
      <c r="C42" s="681">
        <v>0</v>
      </c>
      <c r="D42" s="668">
        <v>141.25</v>
      </c>
      <c r="E42" s="681">
        <v>1</v>
      </c>
      <c r="F42" s="669">
        <v>141.25</v>
      </c>
    </row>
    <row r="43" spans="1:6" ht="14.4" customHeight="1" x14ac:dyDescent="0.3">
      <c r="A43" s="691" t="s">
        <v>2591</v>
      </c>
      <c r="B43" s="668">
        <v>0</v>
      </c>
      <c r="C43" s="681">
        <v>0</v>
      </c>
      <c r="D43" s="668">
        <v>6928.47</v>
      </c>
      <c r="E43" s="681">
        <v>1</v>
      </c>
      <c r="F43" s="669">
        <v>6928.47</v>
      </c>
    </row>
    <row r="44" spans="1:6" ht="14.4" customHeight="1" x14ac:dyDescent="0.3">
      <c r="A44" s="691" t="s">
        <v>2649</v>
      </c>
      <c r="B44" s="668"/>
      <c r="C44" s="681">
        <v>0</v>
      </c>
      <c r="D44" s="668">
        <v>207.45</v>
      </c>
      <c r="E44" s="681">
        <v>1</v>
      </c>
      <c r="F44" s="669">
        <v>207.45</v>
      </c>
    </row>
    <row r="45" spans="1:6" ht="14.4" customHeight="1" x14ac:dyDescent="0.3">
      <c r="A45" s="691" t="s">
        <v>2653</v>
      </c>
      <c r="B45" s="668"/>
      <c r="C45" s="681">
        <v>0</v>
      </c>
      <c r="D45" s="668">
        <v>1875.1600000000003</v>
      </c>
      <c r="E45" s="681">
        <v>1</v>
      </c>
      <c r="F45" s="669">
        <v>1875.1600000000003</v>
      </c>
    </row>
    <row r="46" spans="1:6" ht="14.4" customHeight="1" x14ac:dyDescent="0.3">
      <c r="A46" s="691" t="s">
        <v>2599</v>
      </c>
      <c r="B46" s="668"/>
      <c r="C46" s="681">
        <v>0</v>
      </c>
      <c r="D46" s="668">
        <v>23.06</v>
      </c>
      <c r="E46" s="681">
        <v>1</v>
      </c>
      <c r="F46" s="669">
        <v>23.06</v>
      </c>
    </row>
    <row r="47" spans="1:6" ht="14.4" customHeight="1" x14ac:dyDescent="0.3">
      <c r="A47" s="691" t="s">
        <v>2594</v>
      </c>
      <c r="B47" s="668"/>
      <c r="C47" s="681">
        <v>0</v>
      </c>
      <c r="D47" s="668">
        <v>166.52</v>
      </c>
      <c r="E47" s="681">
        <v>1</v>
      </c>
      <c r="F47" s="669">
        <v>166.52</v>
      </c>
    </row>
    <row r="48" spans="1:6" ht="14.4" customHeight="1" x14ac:dyDescent="0.3">
      <c r="A48" s="691" t="s">
        <v>4090</v>
      </c>
      <c r="B48" s="668"/>
      <c r="C48" s="681">
        <v>0</v>
      </c>
      <c r="D48" s="668">
        <v>2784.46</v>
      </c>
      <c r="E48" s="681">
        <v>1</v>
      </c>
      <c r="F48" s="669">
        <v>2784.46</v>
      </c>
    </row>
    <row r="49" spans="1:6" ht="14.4" customHeight="1" x14ac:dyDescent="0.3">
      <c r="A49" s="691" t="s">
        <v>2646</v>
      </c>
      <c r="B49" s="668"/>
      <c r="C49" s="681">
        <v>0</v>
      </c>
      <c r="D49" s="668">
        <v>2145.1</v>
      </c>
      <c r="E49" s="681">
        <v>1</v>
      </c>
      <c r="F49" s="669">
        <v>2145.1</v>
      </c>
    </row>
    <row r="50" spans="1:6" ht="14.4" customHeight="1" x14ac:dyDescent="0.3">
      <c r="A50" s="691" t="s">
        <v>2624</v>
      </c>
      <c r="B50" s="668"/>
      <c r="C50" s="681">
        <v>0</v>
      </c>
      <c r="D50" s="668">
        <v>1481.38</v>
      </c>
      <c r="E50" s="681">
        <v>1</v>
      </c>
      <c r="F50" s="669">
        <v>1481.38</v>
      </c>
    </row>
    <row r="51" spans="1:6" ht="14.4" customHeight="1" thickBot="1" x14ac:dyDescent="0.35">
      <c r="A51" s="692" t="s">
        <v>2598</v>
      </c>
      <c r="B51" s="683">
        <v>0</v>
      </c>
      <c r="C51" s="684">
        <v>0</v>
      </c>
      <c r="D51" s="683">
        <v>11448.140000000001</v>
      </c>
      <c r="E51" s="684">
        <v>1</v>
      </c>
      <c r="F51" s="685">
        <v>11448.140000000001</v>
      </c>
    </row>
    <row r="52" spans="1:6" ht="14.4" customHeight="1" thickBot="1" x14ac:dyDescent="0.35">
      <c r="A52" s="686" t="s">
        <v>3</v>
      </c>
      <c r="B52" s="687">
        <v>18248.389999999996</v>
      </c>
      <c r="C52" s="688">
        <v>1.6342215515561396E-2</v>
      </c>
      <c r="D52" s="687">
        <v>1098392.7399999991</v>
      </c>
      <c r="E52" s="688">
        <v>0.98365778448443852</v>
      </c>
      <c r="F52" s="689">
        <v>1116641.1299999992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{3694BFA1-4A25-4BE6-AE68-96F9B12F46F9}</x14:id>
        </ext>
      </extLst>
    </cfRule>
  </conditionalFormatting>
  <conditionalFormatting sqref="F21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{B23D2943-912E-4C79-B08F-758D170E2A2F}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94BFA1-4A25-4BE6-AE68-96F9B12F46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B23D2943-912E-4C79-B08F-758D170E2A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4097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440</v>
      </c>
      <c r="G3" s="47">
        <f>SUBTOTAL(9,G6:G1048576)</f>
        <v>18248.39</v>
      </c>
      <c r="H3" s="48">
        <f>IF(M3=0,0,G3/M3)</f>
        <v>1.6342215515561379E-2</v>
      </c>
      <c r="I3" s="47">
        <f>SUBTOTAL(9,I6:I1048576)</f>
        <v>5764</v>
      </c>
      <c r="J3" s="47">
        <f>SUBTOTAL(9,J6:J1048576)</f>
        <v>1098392.7400000002</v>
      </c>
      <c r="K3" s="48">
        <f>IF(M3=0,0,J3/M3)</f>
        <v>0.9836577844844383</v>
      </c>
      <c r="L3" s="47">
        <f>SUBTOTAL(9,L6:L1048576)</f>
        <v>6204</v>
      </c>
      <c r="M3" s="49">
        <f>SUBTOTAL(9,M6:M1048576)</f>
        <v>1116641.1300000006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2939</v>
      </c>
      <c r="B6" s="740" t="s">
        <v>2683</v>
      </c>
      <c r="C6" s="740" t="s">
        <v>3006</v>
      </c>
      <c r="D6" s="740" t="s">
        <v>1460</v>
      </c>
      <c r="E6" s="740" t="s">
        <v>2687</v>
      </c>
      <c r="F6" s="229"/>
      <c r="G6" s="229"/>
      <c r="H6" s="745">
        <v>0</v>
      </c>
      <c r="I6" s="229">
        <v>1</v>
      </c>
      <c r="J6" s="229">
        <v>815.1</v>
      </c>
      <c r="K6" s="745">
        <v>1</v>
      </c>
      <c r="L6" s="229">
        <v>1</v>
      </c>
      <c r="M6" s="753">
        <v>815.1</v>
      </c>
    </row>
    <row r="7" spans="1:13" ht="14.4" customHeight="1" x14ac:dyDescent="0.3">
      <c r="A7" s="664" t="s">
        <v>2939</v>
      </c>
      <c r="B7" s="665" t="s">
        <v>2683</v>
      </c>
      <c r="C7" s="665" t="s">
        <v>1459</v>
      </c>
      <c r="D7" s="665" t="s">
        <v>1460</v>
      </c>
      <c r="E7" s="665" t="s">
        <v>2689</v>
      </c>
      <c r="F7" s="668"/>
      <c r="G7" s="668"/>
      <c r="H7" s="681">
        <v>0</v>
      </c>
      <c r="I7" s="668">
        <v>1</v>
      </c>
      <c r="J7" s="668">
        <v>923.74</v>
      </c>
      <c r="K7" s="681">
        <v>1</v>
      </c>
      <c r="L7" s="668">
        <v>1</v>
      </c>
      <c r="M7" s="669">
        <v>923.74</v>
      </c>
    </row>
    <row r="8" spans="1:13" ht="14.4" customHeight="1" x14ac:dyDescent="0.3">
      <c r="A8" s="664" t="s">
        <v>2939</v>
      </c>
      <c r="B8" s="665" t="s">
        <v>2691</v>
      </c>
      <c r="C8" s="665" t="s">
        <v>1588</v>
      </c>
      <c r="D8" s="665" t="s">
        <v>2692</v>
      </c>
      <c r="E8" s="665" t="s">
        <v>2693</v>
      </c>
      <c r="F8" s="668"/>
      <c r="G8" s="668"/>
      <c r="H8" s="681">
        <v>0</v>
      </c>
      <c r="I8" s="668">
        <v>10</v>
      </c>
      <c r="J8" s="668">
        <v>934.30000000000007</v>
      </c>
      <c r="K8" s="681">
        <v>1</v>
      </c>
      <c r="L8" s="668">
        <v>10</v>
      </c>
      <c r="M8" s="669">
        <v>934.30000000000007</v>
      </c>
    </row>
    <row r="9" spans="1:13" ht="14.4" customHeight="1" x14ac:dyDescent="0.3">
      <c r="A9" s="664" t="s">
        <v>2939</v>
      </c>
      <c r="B9" s="665" t="s">
        <v>2691</v>
      </c>
      <c r="C9" s="665" t="s">
        <v>3840</v>
      </c>
      <c r="D9" s="665" t="s">
        <v>3841</v>
      </c>
      <c r="E9" s="665" t="s">
        <v>3842</v>
      </c>
      <c r="F9" s="668">
        <v>3</v>
      </c>
      <c r="G9" s="668">
        <v>300.33</v>
      </c>
      <c r="H9" s="681">
        <v>1</v>
      </c>
      <c r="I9" s="668"/>
      <c r="J9" s="668"/>
      <c r="K9" s="681">
        <v>0</v>
      </c>
      <c r="L9" s="668">
        <v>3</v>
      </c>
      <c r="M9" s="669">
        <v>300.33</v>
      </c>
    </row>
    <row r="10" spans="1:13" ht="14.4" customHeight="1" x14ac:dyDescent="0.3">
      <c r="A10" s="664" t="s">
        <v>2939</v>
      </c>
      <c r="B10" s="665" t="s">
        <v>2691</v>
      </c>
      <c r="C10" s="665" t="s">
        <v>3843</v>
      </c>
      <c r="D10" s="665" t="s">
        <v>3841</v>
      </c>
      <c r="E10" s="665" t="s">
        <v>3844</v>
      </c>
      <c r="F10" s="668">
        <v>1</v>
      </c>
      <c r="G10" s="668">
        <v>0</v>
      </c>
      <c r="H10" s="681"/>
      <c r="I10" s="668"/>
      <c r="J10" s="668"/>
      <c r="K10" s="681"/>
      <c r="L10" s="668">
        <v>1</v>
      </c>
      <c r="M10" s="669">
        <v>0</v>
      </c>
    </row>
    <row r="11" spans="1:13" ht="14.4" customHeight="1" x14ac:dyDescent="0.3">
      <c r="A11" s="664" t="s">
        <v>2939</v>
      </c>
      <c r="B11" s="665" t="s">
        <v>2691</v>
      </c>
      <c r="C11" s="665" t="s">
        <v>3845</v>
      </c>
      <c r="D11" s="665" t="s">
        <v>3841</v>
      </c>
      <c r="E11" s="665" t="s">
        <v>3846</v>
      </c>
      <c r="F11" s="668">
        <v>2</v>
      </c>
      <c r="G11" s="668">
        <v>0</v>
      </c>
      <c r="H11" s="681"/>
      <c r="I11" s="668"/>
      <c r="J11" s="668"/>
      <c r="K11" s="681"/>
      <c r="L11" s="668">
        <v>2</v>
      </c>
      <c r="M11" s="669">
        <v>0</v>
      </c>
    </row>
    <row r="12" spans="1:13" ht="14.4" customHeight="1" x14ac:dyDescent="0.3">
      <c r="A12" s="664" t="s">
        <v>2939</v>
      </c>
      <c r="B12" s="665" t="s">
        <v>2737</v>
      </c>
      <c r="C12" s="665" t="s">
        <v>3830</v>
      </c>
      <c r="D12" s="665" t="s">
        <v>2738</v>
      </c>
      <c r="E12" s="665" t="s">
        <v>3831</v>
      </c>
      <c r="F12" s="668"/>
      <c r="G12" s="668"/>
      <c r="H12" s="681">
        <v>0</v>
      </c>
      <c r="I12" s="668">
        <v>1</v>
      </c>
      <c r="J12" s="668">
        <v>196.21</v>
      </c>
      <c r="K12" s="681">
        <v>1</v>
      </c>
      <c r="L12" s="668">
        <v>1</v>
      </c>
      <c r="M12" s="669">
        <v>196.21</v>
      </c>
    </row>
    <row r="13" spans="1:13" ht="14.4" customHeight="1" x14ac:dyDescent="0.3">
      <c r="A13" s="664" t="s">
        <v>2939</v>
      </c>
      <c r="B13" s="665" t="s">
        <v>2740</v>
      </c>
      <c r="C13" s="665" t="s">
        <v>3854</v>
      </c>
      <c r="D13" s="665" t="s">
        <v>3855</v>
      </c>
      <c r="E13" s="665" t="s">
        <v>3746</v>
      </c>
      <c r="F13" s="668">
        <v>1</v>
      </c>
      <c r="G13" s="668">
        <v>0</v>
      </c>
      <c r="H13" s="681"/>
      <c r="I13" s="668"/>
      <c r="J13" s="668"/>
      <c r="K13" s="681"/>
      <c r="L13" s="668">
        <v>1</v>
      </c>
      <c r="M13" s="669">
        <v>0</v>
      </c>
    </row>
    <row r="14" spans="1:13" ht="14.4" customHeight="1" x14ac:dyDescent="0.3">
      <c r="A14" s="664" t="s">
        <v>2941</v>
      </c>
      <c r="B14" s="665" t="s">
        <v>2656</v>
      </c>
      <c r="C14" s="665" t="s">
        <v>3019</v>
      </c>
      <c r="D14" s="665" t="s">
        <v>2660</v>
      </c>
      <c r="E14" s="665" t="s">
        <v>2663</v>
      </c>
      <c r="F14" s="668"/>
      <c r="G14" s="668"/>
      <c r="H14" s="681">
        <v>0</v>
      </c>
      <c r="I14" s="668">
        <v>1</v>
      </c>
      <c r="J14" s="668">
        <v>205.84</v>
      </c>
      <c r="K14" s="681">
        <v>1</v>
      </c>
      <c r="L14" s="668">
        <v>1</v>
      </c>
      <c r="M14" s="669">
        <v>205.84</v>
      </c>
    </row>
    <row r="15" spans="1:13" ht="14.4" customHeight="1" x14ac:dyDescent="0.3">
      <c r="A15" s="664" t="s">
        <v>2941</v>
      </c>
      <c r="B15" s="665" t="s">
        <v>2679</v>
      </c>
      <c r="C15" s="665" t="s">
        <v>1541</v>
      </c>
      <c r="D15" s="665" t="s">
        <v>2680</v>
      </c>
      <c r="E15" s="665" t="s">
        <v>2681</v>
      </c>
      <c r="F15" s="668"/>
      <c r="G15" s="668"/>
      <c r="H15" s="681">
        <v>0</v>
      </c>
      <c r="I15" s="668">
        <v>1</v>
      </c>
      <c r="J15" s="668">
        <v>120.61</v>
      </c>
      <c r="K15" s="681">
        <v>1</v>
      </c>
      <c r="L15" s="668">
        <v>1</v>
      </c>
      <c r="M15" s="669">
        <v>120.61</v>
      </c>
    </row>
    <row r="16" spans="1:13" ht="14.4" customHeight="1" x14ac:dyDescent="0.3">
      <c r="A16" s="664" t="s">
        <v>2941</v>
      </c>
      <c r="B16" s="665" t="s">
        <v>2679</v>
      </c>
      <c r="C16" s="665" t="s">
        <v>1502</v>
      </c>
      <c r="D16" s="665" t="s">
        <v>2680</v>
      </c>
      <c r="E16" s="665" t="s">
        <v>2682</v>
      </c>
      <c r="F16" s="668"/>
      <c r="G16" s="668"/>
      <c r="H16" s="681">
        <v>0</v>
      </c>
      <c r="I16" s="668">
        <v>1</v>
      </c>
      <c r="J16" s="668">
        <v>184.74</v>
      </c>
      <c r="K16" s="681">
        <v>1</v>
      </c>
      <c r="L16" s="668">
        <v>1</v>
      </c>
      <c r="M16" s="669">
        <v>184.74</v>
      </c>
    </row>
    <row r="17" spans="1:13" ht="14.4" customHeight="1" x14ac:dyDescent="0.3">
      <c r="A17" s="664" t="s">
        <v>2941</v>
      </c>
      <c r="B17" s="665" t="s">
        <v>2683</v>
      </c>
      <c r="C17" s="665" t="s">
        <v>3004</v>
      </c>
      <c r="D17" s="665" t="s">
        <v>1460</v>
      </c>
      <c r="E17" s="665" t="s">
        <v>3005</v>
      </c>
      <c r="F17" s="668"/>
      <c r="G17" s="668"/>
      <c r="H17" s="681"/>
      <c r="I17" s="668">
        <v>1</v>
      </c>
      <c r="J17" s="668">
        <v>0</v>
      </c>
      <c r="K17" s="681"/>
      <c r="L17" s="668">
        <v>1</v>
      </c>
      <c r="M17" s="669">
        <v>0</v>
      </c>
    </row>
    <row r="18" spans="1:13" ht="14.4" customHeight="1" x14ac:dyDescent="0.3">
      <c r="A18" s="664" t="s">
        <v>2941</v>
      </c>
      <c r="B18" s="665" t="s">
        <v>2683</v>
      </c>
      <c r="C18" s="665" t="s">
        <v>1564</v>
      </c>
      <c r="D18" s="665" t="s">
        <v>1460</v>
      </c>
      <c r="E18" s="665" t="s">
        <v>2686</v>
      </c>
      <c r="F18" s="668"/>
      <c r="G18" s="668"/>
      <c r="H18" s="681">
        <v>0</v>
      </c>
      <c r="I18" s="668">
        <v>1</v>
      </c>
      <c r="J18" s="668">
        <v>407.55</v>
      </c>
      <c r="K18" s="681">
        <v>1</v>
      </c>
      <c r="L18" s="668">
        <v>1</v>
      </c>
      <c r="M18" s="669">
        <v>407.55</v>
      </c>
    </row>
    <row r="19" spans="1:13" ht="14.4" customHeight="1" x14ac:dyDescent="0.3">
      <c r="A19" s="664" t="s">
        <v>2941</v>
      </c>
      <c r="B19" s="665" t="s">
        <v>2683</v>
      </c>
      <c r="C19" s="665" t="s">
        <v>3006</v>
      </c>
      <c r="D19" s="665" t="s">
        <v>1460</v>
      </c>
      <c r="E19" s="665" t="s">
        <v>2687</v>
      </c>
      <c r="F19" s="668"/>
      <c r="G19" s="668"/>
      <c r="H19" s="681">
        <v>0</v>
      </c>
      <c r="I19" s="668">
        <v>14</v>
      </c>
      <c r="J19" s="668">
        <v>11411.4</v>
      </c>
      <c r="K19" s="681">
        <v>1</v>
      </c>
      <c r="L19" s="668">
        <v>14</v>
      </c>
      <c r="M19" s="669">
        <v>11411.4</v>
      </c>
    </row>
    <row r="20" spans="1:13" ht="14.4" customHeight="1" x14ac:dyDescent="0.3">
      <c r="A20" s="664" t="s">
        <v>2941</v>
      </c>
      <c r="B20" s="665" t="s">
        <v>2683</v>
      </c>
      <c r="C20" s="665" t="s">
        <v>3007</v>
      </c>
      <c r="D20" s="665" t="s">
        <v>1460</v>
      </c>
      <c r="E20" s="665" t="s">
        <v>3008</v>
      </c>
      <c r="F20" s="668"/>
      <c r="G20" s="668"/>
      <c r="H20" s="681"/>
      <c r="I20" s="668">
        <v>4</v>
      </c>
      <c r="J20" s="668">
        <v>0</v>
      </c>
      <c r="K20" s="681"/>
      <c r="L20" s="668">
        <v>4</v>
      </c>
      <c r="M20" s="669">
        <v>0</v>
      </c>
    </row>
    <row r="21" spans="1:13" ht="14.4" customHeight="1" x14ac:dyDescent="0.3">
      <c r="A21" s="664" t="s">
        <v>2941</v>
      </c>
      <c r="B21" s="665" t="s">
        <v>2683</v>
      </c>
      <c r="C21" s="665" t="s">
        <v>3009</v>
      </c>
      <c r="D21" s="665" t="s">
        <v>1485</v>
      </c>
      <c r="E21" s="665" t="s">
        <v>3010</v>
      </c>
      <c r="F21" s="668"/>
      <c r="G21" s="668"/>
      <c r="H21" s="681">
        <v>0</v>
      </c>
      <c r="I21" s="668">
        <v>1</v>
      </c>
      <c r="J21" s="668">
        <v>2309.36</v>
      </c>
      <c r="K21" s="681">
        <v>1</v>
      </c>
      <c r="L21" s="668">
        <v>1</v>
      </c>
      <c r="M21" s="669">
        <v>2309.36</v>
      </c>
    </row>
    <row r="22" spans="1:13" ht="14.4" customHeight="1" x14ac:dyDescent="0.3">
      <c r="A22" s="664" t="s">
        <v>2941</v>
      </c>
      <c r="B22" s="665" t="s">
        <v>2691</v>
      </c>
      <c r="C22" s="665" t="s">
        <v>1588</v>
      </c>
      <c r="D22" s="665" t="s">
        <v>2692</v>
      </c>
      <c r="E22" s="665" t="s">
        <v>2693</v>
      </c>
      <c r="F22" s="668"/>
      <c r="G22" s="668"/>
      <c r="H22" s="681">
        <v>0</v>
      </c>
      <c r="I22" s="668">
        <v>27</v>
      </c>
      <c r="J22" s="668">
        <v>2522.61</v>
      </c>
      <c r="K22" s="681">
        <v>1</v>
      </c>
      <c r="L22" s="668">
        <v>27</v>
      </c>
      <c r="M22" s="669">
        <v>2522.61</v>
      </c>
    </row>
    <row r="23" spans="1:13" ht="14.4" customHeight="1" x14ac:dyDescent="0.3">
      <c r="A23" s="664" t="s">
        <v>2941</v>
      </c>
      <c r="B23" s="665" t="s">
        <v>2691</v>
      </c>
      <c r="C23" s="665" t="s">
        <v>1594</v>
      </c>
      <c r="D23" s="665" t="s">
        <v>2692</v>
      </c>
      <c r="E23" s="665" t="s">
        <v>2694</v>
      </c>
      <c r="F23" s="668"/>
      <c r="G23" s="668"/>
      <c r="H23" s="681">
        <v>0</v>
      </c>
      <c r="I23" s="668">
        <v>95</v>
      </c>
      <c r="J23" s="668">
        <v>17752.649999999998</v>
      </c>
      <c r="K23" s="681">
        <v>1</v>
      </c>
      <c r="L23" s="668">
        <v>95</v>
      </c>
      <c r="M23" s="669">
        <v>17752.649999999998</v>
      </c>
    </row>
    <row r="24" spans="1:13" ht="14.4" customHeight="1" x14ac:dyDescent="0.3">
      <c r="A24" s="664" t="s">
        <v>2941</v>
      </c>
      <c r="B24" s="665" t="s">
        <v>2737</v>
      </c>
      <c r="C24" s="665" t="s">
        <v>3905</v>
      </c>
      <c r="D24" s="665" t="s">
        <v>3213</v>
      </c>
      <c r="E24" s="665" t="s">
        <v>3906</v>
      </c>
      <c r="F24" s="668"/>
      <c r="G24" s="668"/>
      <c r="H24" s="681">
        <v>0</v>
      </c>
      <c r="I24" s="668">
        <v>1</v>
      </c>
      <c r="J24" s="668">
        <v>543.36</v>
      </c>
      <c r="K24" s="681">
        <v>1</v>
      </c>
      <c r="L24" s="668">
        <v>1</v>
      </c>
      <c r="M24" s="669">
        <v>543.36</v>
      </c>
    </row>
    <row r="25" spans="1:13" ht="14.4" customHeight="1" x14ac:dyDescent="0.3">
      <c r="A25" s="664" t="s">
        <v>2941</v>
      </c>
      <c r="B25" s="665" t="s">
        <v>2737</v>
      </c>
      <c r="C25" s="665" t="s">
        <v>3830</v>
      </c>
      <c r="D25" s="665" t="s">
        <v>2738</v>
      </c>
      <c r="E25" s="665" t="s">
        <v>3831</v>
      </c>
      <c r="F25" s="668"/>
      <c r="G25" s="668"/>
      <c r="H25" s="681">
        <v>0</v>
      </c>
      <c r="I25" s="668">
        <v>1</v>
      </c>
      <c r="J25" s="668">
        <v>196.21</v>
      </c>
      <c r="K25" s="681">
        <v>1</v>
      </c>
      <c r="L25" s="668">
        <v>1</v>
      </c>
      <c r="M25" s="669">
        <v>196.21</v>
      </c>
    </row>
    <row r="26" spans="1:13" ht="14.4" customHeight="1" x14ac:dyDescent="0.3">
      <c r="A26" s="664" t="s">
        <v>2941</v>
      </c>
      <c r="B26" s="665" t="s">
        <v>2737</v>
      </c>
      <c r="C26" s="665" t="s">
        <v>1498</v>
      </c>
      <c r="D26" s="665" t="s">
        <v>2738</v>
      </c>
      <c r="E26" s="665" t="s">
        <v>2739</v>
      </c>
      <c r="F26" s="668"/>
      <c r="G26" s="668"/>
      <c r="H26" s="681">
        <v>0</v>
      </c>
      <c r="I26" s="668">
        <v>1</v>
      </c>
      <c r="J26" s="668">
        <v>117.73</v>
      </c>
      <c r="K26" s="681">
        <v>1</v>
      </c>
      <c r="L26" s="668">
        <v>1</v>
      </c>
      <c r="M26" s="669">
        <v>117.73</v>
      </c>
    </row>
    <row r="27" spans="1:13" ht="14.4" customHeight="1" x14ac:dyDescent="0.3">
      <c r="A27" s="664" t="s">
        <v>2941</v>
      </c>
      <c r="B27" s="665" t="s">
        <v>2737</v>
      </c>
      <c r="C27" s="665" t="s">
        <v>2431</v>
      </c>
      <c r="D27" s="665" t="s">
        <v>2869</v>
      </c>
      <c r="E27" s="665" t="s">
        <v>2739</v>
      </c>
      <c r="F27" s="668"/>
      <c r="G27" s="668"/>
      <c r="H27" s="681">
        <v>0</v>
      </c>
      <c r="I27" s="668">
        <v>1</v>
      </c>
      <c r="J27" s="668">
        <v>124.91</v>
      </c>
      <c r="K27" s="681">
        <v>1</v>
      </c>
      <c r="L27" s="668">
        <v>1</v>
      </c>
      <c r="M27" s="669">
        <v>124.91</v>
      </c>
    </row>
    <row r="28" spans="1:13" ht="14.4" customHeight="1" x14ac:dyDescent="0.3">
      <c r="A28" s="664" t="s">
        <v>2941</v>
      </c>
      <c r="B28" s="665" t="s">
        <v>2737</v>
      </c>
      <c r="C28" s="665" t="s">
        <v>2963</v>
      </c>
      <c r="D28" s="665" t="s">
        <v>2869</v>
      </c>
      <c r="E28" s="665" t="s">
        <v>2964</v>
      </c>
      <c r="F28" s="668"/>
      <c r="G28" s="668"/>
      <c r="H28" s="681">
        <v>0</v>
      </c>
      <c r="I28" s="668">
        <v>2</v>
      </c>
      <c r="J28" s="668">
        <v>1158.6199999999999</v>
      </c>
      <c r="K28" s="681">
        <v>1</v>
      </c>
      <c r="L28" s="668">
        <v>2</v>
      </c>
      <c r="M28" s="669">
        <v>1158.6199999999999</v>
      </c>
    </row>
    <row r="29" spans="1:13" ht="14.4" customHeight="1" x14ac:dyDescent="0.3">
      <c r="A29" s="664" t="s">
        <v>2941</v>
      </c>
      <c r="B29" s="665" t="s">
        <v>2755</v>
      </c>
      <c r="C29" s="665" t="s">
        <v>1716</v>
      </c>
      <c r="D29" s="665" t="s">
        <v>2425</v>
      </c>
      <c r="E29" s="665" t="s">
        <v>2756</v>
      </c>
      <c r="F29" s="668"/>
      <c r="G29" s="668"/>
      <c r="H29" s="681">
        <v>0</v>
      </c>
      <c r="I29" s="668">
        <v>1</v>
      </c>
      <c r="J29" s="668">
        <v>154.36000000000001</v>
      </c>
      <c r="K29" s="681">
        <v>1</v>
      </c>
      <c r="L29" s="668">
        <v>1</v>
      </c>
      <c r="M29" s="669">
        <v>154.36000000000001</v>
      </c>
    </row>
    <row r="30" spans="1:13" ht="14.4" customHeight="1" x14ac:dyDescent="0.3">
      <c r="A30" s="664" t="s">
        <v>2941</v>
      </c>
      <c r="B30" s="665" t="s">
        <v>2755</v>
      </c>
      <c r="C30" s="665" t="s">
        <v>1720</v>
      </c>
      <c r="D30" s="665" t="s">
        <v>2762</v>
      </c>
      <c r="E30" s="665" t="s">
        <v>2763</v>
      </c>
      <c r="F30" s="668"/>
      <c r="G30" s="668"/>
      <c r="H30" s="681">
        <v>0</v>
      </c>
      <c r="I30" s="668">
        <v>1</v>
      </c>
      <c r="J30" s="668">
        <v>149.52000000000001</v>
      </c>
      <c r="K30" s="681">
        <v>1</v>
      </c>
      <c r="L30" s="668">
        <v>1</v>
      </c>
      <c r="M30" s="669">
        <v>149.52000000000001</v>
      </c>
    </row>
    <row r="31" spans="1:13" ht="14.4" customHeight="1" x14ac:dyDescent="0.3">
      <c r="A31" s="664" t="s">
        <v>2941</v>
      </c>
      <c r="B31" s="665" t="s">
        <v>2792</v>
      </c>
      <c r="C31" s="665" t="s">
        <v>1442</v>
      </c>
      <c r="D31" s="665" t="s">
        <v>578</v>
      </c>
      <c r="E31" s="665" t="s">
        <v>2794</v>
      </c>
      <c r="F31" s="668"/>
      <c r="G31" s="668"/>
      <c r="H31" s="681">
        <v>0</v>
      </c>
      <c r="I31" s="668">
        <v>1</v>
      </c>
      <c r="J31" s="668">
        <v>48.42</v>
      </c>
      <c r="K31" s="681">
        <v>1</v>
      </c>
      <c r="L31" s="668">
        <v>1</v>
      </c>
      <c r="M31" s="669">
        <v>48.42</v>
      </c>
    </row>
    <row r="32" spans="1:13" ht="14.4" customHeight="1" x14ac:dyDescent="0.3">
      <c r="A32" s="664" t="s">
        <v>2941</v>
      </c>
      <c r="B32" s="665" t="s">
        <v>4091</v>
      </c>
      <c r="C32" s="665" t="s">
        <v>3280</v>
      </c>
      <c r="D32" s="665" t="s">
        <v>3281</v>
      </c>
      <c r="E32" s="665" t="s">
        <v>3282</v>
      </c>
      <c r="F32" s="668"/>
      <c r="G32" s="668"/>
      <c r="H32" s="681">
        <v>0</v>
      </c>
      <c r="I32" s="668">
        <v>3</v>
      </c>
      <c r="J32" s="668">
        <v>298.98</v>
      </c>
      <c r="K32" s="681">
        <v>1</v>
      </c>
      <c r="L32" s="668">
        <v>3</v>
      </c>
      <c r="M32" s="669">
        <v>298.98</v>
      </c>
    </row>
    <row r="33" spans="1:13" ht="14.4" customHeight="1" x14ac:dyDescent="0.3">
      <c r="A33" s="664" t="s">
        <v>2941</v>
      </c>
      <c r="B33" s="665" t="s">
        <v>4092</v>
      </c>
      <c r="C33" s="665" t="s">
        <v>3284</v>
      </c>
      <c r="D33" s="665" t="s">
        <v>3285</v>
      </c>
      <c r="E33" s="665" t="s">
        <v>3286</v>
      </c>
      <c r="F33" s="668"/>
      <c r="G33" s="668"/>
      <c r="H33" s="681">
        <v>0</v>
      </c>
      <c r="I33" s="668">
        <v>1</v>
      </c>
      <c r="J33" s="668">
        <v>1179.5</v>
      </c>
      <c r="K33" s="681">
        <v>1</v>
      </c>
      <c r="L33" s="668">
        <v>1</v>
      </c>
      <c r="M33" s="669">
        <v>1179.5</v>
      </c>
    </row>
    <row r="34" spans="1:13" ht="14.4" customHeight="1" x14ac:dyDescent="0.3">
      <c r="A34" s="664" t="s">
        <v>2942</v>
      </c>
      <c r="B34" s="665" t="s">
        <v>2683</v>
      </c>
      <c r="C34" s="665" t="s">
        <v>3042</v>
      </c>
      <c r="D34" s="665" t="s">
        <v>1460</v>
      </c>
      <c r="E34" s="665" t="s">
        <v>3043</v>
      </c>
      <c r="F34" s="668"/>
      <c r="G34" s="668"/>
      <c r="H34" s="681"/>
      <c r="I34" s="668">
        <v>1</v>
      </c>
      <c r="J34" s="668">
        <v>0</v>
      </c>
      <c r="K34" s="681"/>
      <c r="L34" s="668">
        <v>1</v>
      </c>
      <c r="M34" s="669">
        <v>0</v>
      </c>
    </row>
    <row r="35" spans="1:13" ht="14.4" customHeight="1" x14ac:dyDescent="0.3">
      <c r="A35" s="664" t="s">
        <v>2942</v>
      </c>
      <c r="B35" s="665" t="s">
        <v>2683</v>
      </c>
      <c r="C35" s="665" t="s">
        <v>3044</v>
      </c>
      <c r="D35" s="665" t="s">
        <v>1460</v>
      </c>
      <c r="E35" s="665" t="s">
        <v>2688</v>
      </c>
      <c r="F35" s="668"/>
      <c r="G35" s="668"/>
      <c r="H35" s="681">
        <v>0</v>
      </c>
      <c r="I35" s="668">
        <v>1</v>
      </c>
      <c r="J35" s="668">
        <v>490.89</v>
      </c>
      <c r="K35" s="681">
        <v>1</v>
      </c>
      <c r="L35" s="668">
        <v>1</v>
      </c>
      <c r="M35" s="669">
        <v>490.89</v>
      </c>
    </row>
    <row r="36" spans="1:13" ht="14.4" customHeight="1" x14ac:dyDescent="0.3">
      <c r="A36" s="664" t="s">
        <v>2942</v>
      </c>
      <c r="B36" s="665" t="s">
        <v>2683</v>
      </c>
      <c r="C36" s="665" t="s">
        <v>3045</v>
      </c>
      <c r="D36" s="665" t="s">
        <v>1485</v>
      </c>
      <c r="E36" s="665" t="s">
        <v>2685</v>
      </c>
      <c r="F36" s="668"/>
      <c r="G36" s="668"/>
      <c r="H36" s="681">
        <v>0</v>
      </c>
      <c r="I36" s="668">
        <v>1</v>
      </c>
      <c r="J36" s="668">
        <v>1385.62</v>
      </c>
      <c r="K36" s="681">
        <v>1</v>
      </c>
      <c r="L36" s="668">
        <v>1</v>
      </c>
      <c r="M36" s="669">
        <v>1385.62</v>
      </c>
    </row>
    <row r="37" spans="1:13" ht="14.4" customHeight="1" x14ac:dyDescent="0.3">
      <c r="A37" s="664" t="s">
        <v>2942</v>
      </c>
      <c r="B37" s="665" t="s">
        <v>2691</v>
      </c>
      <c r="C37" s="665" t="s">
        <v>1588</v>
      </c>
      <c r="D37" s="665" t="s">
        <v>2692</v>
      </c>
      <c r="E37" s="665" t="s">
        <v>2693</v>
      </c>
      <c r="F37" s="668"/>
      <c r="G37" s="668"/>
      <c r="H37" s="681">
        <v>0</v>
      </c>
      <c r="I37" s="668">
        <v>7</v>
      </c>
      <c r="J37" s="668">
        <v>654.01</v>
      </c>
      <c r="K37" s="681">
        <v>1</v>
      </c>
      <c r="L37" s="668">
        <v>7</v>
      </c>
      <c r="M37" s="669">
        <v>654.01</v>
      </c>
    </row>
    <row r="38" spans="1:13" ht="14.4" customHeight="1" x14ac:dyDescent="0.3">
      <c r="A38" s="664" t="s">
        <v>2942</v>
      </c>
      <c r="B38" s="665" t="s">
        <v>2748</v>
      </c>
      <c r="C38" s="665" t="s">
        <v>3039</v>
      </c>
      <c r="D38" s="665" t="s">
        <v>3040</v>
      </c>
      <c r="E38" s="665" t="s">
        <v>3041</v>
      </c>
      <c r="F38" s="668"/>
      <c r="G38" s="668"/>
      <c r="H38" s="681">
        <v>0</v>
      </c>
      <c r="I38" s="668">
        <v>1</v>
      </c>
      <c r="J38" s="668">
        <v>79.03</v>
      </c>
      <c r="K38" s="681">
        <v>1</v>
      </c>
      <c r="L38" s="668">
        <v>1</v>
      </c>
      <c r="M38" s="669">
        <v>79.03</v>
      </c>
    </row>
    <row r="39" spans="1:13" ht="14.4" customHeight="1" x14ac:dyDescent="0.3">
      <c r="A39" s="664" t="s">
        <v>2942</v>
      </c>
      <c r="B39" s="665" t="s">
        <v>2748</v>
      </c>
      <c r="C39" s="665" t="s">
        <v>1537</v>
      </c>
      <c r="D39" s="665" t="s">
        <v>2750</v>
      </c>
      <c r="E39" s="665" t="s">
        <v>2751</v>
      </c>
      <c r="F39" s="668"/>
      <c r="G39" s="668"/>
      <c r="H39" s="681">
        <v>0</v>
      </c>
      <c r="I39" s="668">
        <v>1</v>
      </c>
      <c r="J39" s="668">
        <v>46.07</v>
      </c>
      <c r="K39" s="681">
        <v>1</v>
      </c>
      <c r="L39" s="668">
        <v>1</v>
      </c>
      <c r="M39" s="669">
        <v>46.07</v>
      </c>
    </row>
    <row r="40" spans="1:13" ht="14.4" customHeight="1" x14ac:dyDescent="0.3">
      <c r="A40" s="664" t="s">
        <v>2942</v>
      </c>
      <c r="B40" s="665" t="s">
        <v>2755</v>
      </c>
      <c r="C40" s="665" t="s">
        <v>2424</v>
      </c>
      <c r="D40" s="665" t="s">
        <v>2425</v>
      </c>
      <c r="E40" s="665" t="s">
        <v>2880</v>
      </c>
      <c r="F40" s="668"/>
      <c r="G40" s="668"/>
      <c r="H40" s="681">
        <v>0</v>
      </c>
      <c r="I40" s="668">
        <v>2</v>
      </c>
      <c r="J40" s="668">
        <v>450.12</v>
      </c>
      <c r="K40" s="681">
        <v>1</v>
      </c>
      <c r="L40" s="668">
        <v>2</v>
      </c>
      <c r="M40" s="669">
        <v>450.12</v>
      </c>
    </row>
    <row r="41" spans="1:13" ht="14.4" customHeight="1" x14ac:dyDescent="0.3">
      <c r="A41" s="664" t="s">
        <v>2942</v>
      </c>
      <c r="B41" s="665" t="s">
        <v>2666</v>
      </c>
      <c r="C41" s="665" t="s">
        <v>2401</v>
      </c>
      <c r="D41" s="665" t="s">
        <v>2667</v>
      </c>
      <c r="E41" s="665" t="s">
        <v>2833</v>
      </c>
      <c r="F41" s="668"/>
      <c r="G41" s="668"/>
      <c r="H41" s="681">
        <v>0</v>
      </c>
      <c r="I41" s="668">
        <v>14</v>
      </c>
      <c r="J41" s="668">
        <v>1875.1600000000003</v>
      </c>
      <c r="K41" s="681">
        <v>1</v>
      </c>
      <c r="L41" s="668">
        <v>14</v>
      </c>
      <c r="M41" s="669">
        <v>1875.1600000000003</v>
      </c>
    </row>
    <row r="42" spans="1:13" ht="14.4" customHeight="1" x14ac:dyDescent="0.3">
      <c r="A42" s="664" t="s">
        <v>2943</v>
      </c>
      <c r="B42" s="665" t="s">
        <v>2683</v>
      </c>
      <c r="C42" s="665" t="s">
        <v>3044</v>
      </c>
      <c r="D42" s="665" t="s">
        <v>1460</v>
      </c>
      <c r="E42" s="665" t="s">
        <v>2688</v>
      </c>
      <c r="F42" s="668"/>
      <c r="G42" s="668"/>
      <c r="H42" s="681">
        <v>0</v>
      </c>
      <c r="I42" s="668">
        <v>1</v>
      </c>
      <c r="J42" s="668">
        <v>543.39</v>
      </c>
      <c r="K42" s="681">
        <v>1</v>
      </c>
      <c r="L42" s="668">
        <v>1</v>
      </c>
      <c r="M42" s="669">
        <v>543.39</v>
      </c>
    </row>
    <row r="43" spans="1:13" ht="14.4" customHeight="1" x14ac:dyDescent="0.3">
      <c r="A43" s="664" t="s">
        <v>2943</v>
      </c>
      <c r="B43" s="665" t="s">
        <v>2683</v>
      </c>
      <c r="C43" s="665" t="s">
        <v>3045</v>
      </c>
      <c r="D43" s="665" t="s">
        <v>1485</v>
      </c>
      <c r="E43" s="665" t="s">
        <v>2685</v>
      </c>
      <c r="F43" s="668"/>
      <c r="G43" s="668"/>
      <c r="H43" s="681">
        <v>0</v>
      </c>
      <c r="I43" s="668">
        <v>1</v>
      </c>
      <c r="J43" s="668">
        <v>1385.62</v>
      </c>
      <c r="K43" s="681">
        <v>1</v>
      </c>
      <c r="L43" s="668">
        <v>1</v>
      </c>
      <c r="M43" s="669">
        <v>1385.62</v>
      </c>
    </row>
    <row r="44" spans="1:13" ht="14.4" customHeight="1" x14ac:dyDescent="0.3">
      <c r="A44" s="664" t="s">
        <v>2943</v>
      </c>
      <c r="B44" s="665" t="s">
        <v>2683</v>
      </c>
      <c r="C44" s="665" t="s">
        <v>1606</v>
      </c>
      <c r="D44" s="665" t="s">
        <v>1460</v>
      </c>
      <c r="E44" s="665" t="s">
        <v>2686</v>
      </c>
      <c r="F44" s="668"/>
      <c r="G44" s="668"/>
      <c r="H44" s="681">
        <v>0</v>
      </c>
      <c r="I44" s="668">
        <v>1</v>
      </c>
      <c r="J44" s="668">
        <v>368.16</v>
      </c>
      <c r="K44" s="681">
        <v>1</v>
      </c>
      <c r="L44" s="668">
        <v>1</v>
      </c>
      <c r="M44" s="669">
        <v>368.16</v>
      </c>
    </row>
    <row r="45" spans="1:13" ht="14.4" customHeight="1" x14ac:dyDescent="0.3">
      <c r="A45" s="664" t="s">
        <v>2943</v>
      </c>
      <c r="B45" s="665" t="s">
        <v>2691</v>
      </c>
      <c r="C45" s="665" t="s">
        <v>1588</v>
      </c>
      <c r="D45" s="665" t="s">
        <v>2692</v>
      </c>
      <c r="E45" s="665" t="s">
        <v>2693</v>
      </c>
      <c r="F45" s="668"/>
      <c r="G45" s="668"/>
      <c r="H45" s="681">
        <v>0</v>
      </c>
      <c r="I45" s="668">
        <v>9</v>
      </c>
      <c r="J45" s="668">
        <v>840.87000000000012</v>
      </c>
      <c r="K45" s="681">
        <v>1</v>
      </c>
      <c r="L45" s="668">
        <v>9</v>
      </c>
      <c r="M45" s="669">
        <v>840.87000000000012</v>
      </c>
    </row>
    <row r="46" spans="1:13" ht="14.4" customHeight="1" x14ac:dyDescent="0.3">
      <c r="A46" s="664" t="s">
        <v>2943</v>
      </c>
      <c r="B46" s="665" t="s">
        <v>2737</v>
      </c>
      <c r="C46" s="665" t="s">
        <v>1498</v>
      </c>
      <c r="D46" s="665" t="s">
        <v>2738</v>
      </c>
      <c r="E46" s="665" t="s">
        <v>2739</v>
      </c>
      <c r="F46" s="668"/>
      <c r="G46" s="668"/>
      <c r="H46" s="681">
        <v>0</v>
      </c>
      <c r="I46" s="668">
        <v>1</v>
      </c>
      <c r="J46" s="668">
        <v>117.73</v>
      </c>
      <c r="K46" s="681">
        <v>1</v>
      </c>
      <c r="L46" s="668">
        <v>1</v>
      </c>
      <c r="M46" s="669">
        <v>117.73</v>
      </c>
    </row>
    <row r="47" spans="1:13" ht="14.4" customHeight="1" x14ac:dyDescent="0.3">
      <c r="A47" s="664" t="s">
        <v>2943</v>
      </c>
      <c r="B47" s="665" t="s">
        <v>2740</v>
      </c>
      <c r="C47" s="665" t="s">
        <v>1550</v>
      </c>
      <c r="D47" s="665" t="s">
        <v>2741</v>
      </c>
      <c r="E47" s="665" t="s">
        <v>2711</v>
      </c>
      <c r="F47" s="668"/>
      <c r="G47" s="668"/>
      <c r="H47" s="681">
        <v>0</v>
      </c>
      <c r="I47" s="668">
        <v>1</v>
      </c>
      <c r="J47" s="668">
        <v>117.73</v>
      </c>
      <c r="K47" s="681">
        <v>1</v>
      </c>
      <c r="L47" s="668">
        <v>1</v>
      </c>
      <c r="M47" s="669">
        <v>117.73</v>
      </c>
    </row>
    <row r="48" spans="1:13" ht="14.4" customHeight="1" x14ac:dyDescent="0.3">
      <c r="A48" s="664" t="s">
        <v>2943</v>
      </c>
      <c r="B48" s="665" t="s">
        <v>2773</v>
      </c>
      <c r="C48" s="665" t="s">
        <v>1731</v>
      </c>
      <c r="D48" s="665" t="s">
        <v>2774</v>
      </c>
      <c r="E48" s="665" t="s">
        <v>2775</v>
      </c>
      <c r="F48" s="668"/>
      <c r="G48" s="668"/>
      <c r="H48" s="681">
        <v>0</v>
      </c>
      <c r="I48" s="668">
        <v>2</v>
      </c>
      <c r="J48" s="668">
        <v>141.08000000000001</v>
      </c>
      <c r="K48" s="681">
        <v>1</v>
      </c>
      <c r="L48" s="668">
        <v>2</v>
      </c>
      <c r="M48" s="669">
        <v>141.08000000000001</v>
      </c>
    </row>
    <row r="49" spans="1:13" ht="14.4" customHeight="1" x14ac:dyDescent="0.3">
      <c r="A49" s="664" t="s">
        <v>2943</v>
      </c>
      <c r="B49" s="665" t="s">
        <v>2773</v>
      </c>
      <c r="C49" s="665" t="s">
        <v>3295</v>
      </c>
      <c r="D49" s="665" t="s">
        <v>2774</v>
      </c>
      <c r="E49" s="665" t="s">
        <v>3296</v>
      </c>
      <c r="F49" s="668"/>
      <c r="G49" s="668"/>
      <c r="H49" s="681">
        <v>0</v>
      </c>
      <c r="I49" s="668">
        <v>1</v>
      </c>
      <c r="J49" s="668">
        <v>141.09</v>
      </c>
      <c r="K49" s="681">
        <v>1</v>
      </c>
      <c r="L49" s="668">
        <v>1</v>
      </c>
      <c r="M49" s="669">
        <v>141.09</v>
      </c>
    </row>
    <row r="50" spans="1:13" ht="14.4" customHeight="1" x14ac:dyDescent="0.3">
      <c r="A50" s="664" t="s">
        <v>2943</v>
      </c>
      <c r="B50" s="665" t="s">
        <v>2825</v>
      </c>
      <c r="C50" s="665" t="s">
        <v>3308</v>
      </c>
      <c r="D50" s="665" t="s">
        <v>3309</v>
      </c>
      <c r="E50" s="665" t="s">
        <v>1625</v>
      </c>
      <c r="F50" s="668"/>
      <c r="G50" s="668"/>
      <c r="H50" s="681">
        <v>0</v>
      </c>
      <c r="I50" s="668">
        <v>315</v>
      </c>
      <c r="J50" s="668">
        <v>10199.700000000001</v>
      </c>
      <c r="K50" s="681">
        <v>1</v>
      </c>
      <c r="L50" s="668">
        <v>315</v>
      </c>
      <c r="M50" s="669">
        <v>10199.700000000001</v>
      </c>
    </row>
    <row r="51" spans="1:13" ht="14.4" customHeight="1" x14ac:dyDescent="0.3">
      <c r="A51" s="664" t="s">
        <v>2943</v>
      </c>
      <c r="B51" s="665" t="s">
        <v>2825</v>
      </c>
      <c r="C51" s="665" t="s">
        <v>3310</v>
      </c>
      <c r="D51" s="665" t="s">
        <v>3311</v>
      </c>
      <c r="E51" s="665" t="s">
        <v>3312</v>
      </c>
      <c r="F51" s="668"/>
      <c r="G51" s="668"/>
      <c r="H51" s="681">
        <v>0</v>
      </c>
      <c r="I51" s="668">
        <v>418</v>
      </c>
      <c r="J51" s="668">
        <v>81200.679999999993</v>
      </c>
      <c r="K51" s="681">
        <v>1</v>
      </c>
      <c r="L51" s="668">
        <v>418</v>
      </c>
      <c r="M51" s="669">
        <v>81200.679999999993</v>
      </c>
    </row>
    <row r="52" spans="1:13" ht="14.4" customHeight="1" x14ac:dyDescent="0.3">
      <c r="A52" s="664" t="s">
        <v>2943</v>
      </c>
      <c r="B52" s="665" t="s">
        <v>2825</v>
      </c>
      <c r="C52" s="665" t="s">
        <v>3313</v>
      </c>
      <c r="D52" s="665" t="s">
        <v>3314</v>
      </c>
      <c r="E52" s="665" t="s">
        <v>1625</v>
      </c>
      <c r="F52" s="668"/>
      <c r="G52" s="668"/>
      <c r="H52" s="681">
        <v>0</v>
      </c>
      <c r="I52" s="668">
        <v>35</v>
      </c>
      <c r="J52" s="668">
        <v>768.6</v>
      </c>
      <c r="K52" s="681">
        <v>1</v>
      </c>
      <c r="L52" s="668">
        <v>35</v>
      </c>
      <c r="M52" s="669">
        <v>768.6</v>
      </c>
    </row>
    <row r="53" spans="1:13" ht="14.4" customHeight="1" x14ac:dyDescent="0.3">
      <c r="A53" s="664" t="s">
        <v>2943</v>
      </c>
      <c r="B53" s="665" t="s">
        <v>2825</v>
      </c>
      <c r="C53" s="665" t="s">
        <v>3315</v>
      </c>
      <c r="D53" s="665" t="s">
        <v>3316</v>
      </c>
      <c r="E53" s="665" t="s">
        <v>1625</v>
      </c>
      <c r="F53" s="668"/>
      <c r="G53" s="668"/>
      <c r="H53" s="681">
        <v>0</v>
      </c>
      <c r="I53" s="668">
        <v>62</v>
      </c>
      <c r="J53" s="668">
        <v>1361.52</v>
      </c>
      <c r="K53" s="681">
        <v>1</v>
      </c>
      <c r="L53" s="668">
        <v>62</v>
      </c>
      <c r="M53" s="669">
        <v>1361.52</v>
      </c>
    </row>
    <row r="54" spans="1:13" ht="14.4" customHeight="1" x14ac:dyDescent="0.3">
      <c r="A54" s="664" t="s">
        <v>2943</v>
      </c>
      <c r="B54" s="665" t="s">
        <v>2825</v>
      </c>
      <c r="C54" s="665" t="s">
        <v>1623</v>
      </c>
      <c r="D54" s="665" t="s">
        <v>2827</v>
      </c>
      <c r="E54" s="665" t="s">
        <v>1625</v>
      </c>
      <c r="F54" s="668"/>
      <c r="G54" s="668"/>
      <c r="H54" s="681">
        <v>0</v>
      </c>
      <c r="I54" s="668">
        <v>44</v>
      </c>
      <c r="J54" s="668">
        <v>1962.4</v>
      </c>
      <c r="K54" s="681">
        <v>1</v>
      </c>
      <c r="L54" s="668">
        <v>44</v>
      </c>
      <c r="M54" s="669">
        <v>1962.4</v>
      </c>
    </row>
    <row r="55" spans="1:13" ht="14.4" customHeight="1" x14ac:dyDescent="0.3">
      <c r="A55" s="664" t="s">
        <v>2943</v>
      </c>
      <c r="B55" s="665" t="s">
        <v>2825</v>
      </c>
      <c r="C55" s="665" t="s">
        <v>3332</v>
      </c>
      <c r="D55" s="665" t="s">
        <v>3333</v>
      </c>
      <c r="E55" s="665" t="s">
        <v>2438</v>
      </c>
      <c r="F55" s="668"/>
      <c r="G55" s="668"/>
      <c r="H55" s="681">
        <v>0</v>
      </c>
      <c r="I55" s="668">
        <v>7</v>
      </c>
      <c r="J55" s="668">
        <v>906.56999999999994</v>
      </c>
      <c r="K55" s="681">
        <v>1</v>
      </c>
      <c r="L55" s="668">
        <v>7</v>
      </c>
      <c r="M55" s="669">
        <v>906.56999999999994</v>
      </c>
    </row>
    <row r="56" spans="1:13" ht="14.4" customHeight="1" x14ac:dyDescent="0.3">
      <c r="A56" s="664" t="s">
        <v>2943</v>
      </c>
      <c r="B56" s="665" t="s">
        <v>2825</v>
      </c>
      <c r="C56" s="665" t="s">
        <v>3317</v>
      </c>
      <c r="D56" s="665" t="s">
        <v>3318</v>
      </c>
      <c r="E56" s="665" t="s">
        <v>2438</v>
      </c>
      <c r="F56" s="668"/>
      <c r="G56" s="668"/>
      <c r="H56" s="681">
        <v>0</v>
      </c>
      <c r="I56" s="668">
        <v>7</v>
      </c>
      <c r="J56" s="668">
        <v>906.56999999999994</v>
      </c>
      <c r="K56" s="681">
        <v>1</v>
      </c>
      <c r="L56" s="668">
        <v>7</v>
      </c>
      <c r="M56" s="669">
        <v>906.56999999999994</v>
      </c>
    </row>
    <row r="57" spans="1:13" ht="14.4" customHeight="1" x14ac:dyDescent="0.3">
      <c r="A57" s="664" t="s">
        <v>2943</v>
      </c>
      <c r="B57" s="665" t="s">
        <v>2825</v>
      </c>
      <c r="C57" s="665" t="s">
        <v>3339</v>
      </c>
      <c r="D57" s="665" t="s">
        <v>3340</v>
      </c>
      <c r="E57" s="665" t="s">
        <v>3325</v>
      </c>
      <c r="F57" s="668"/>
      <c r="G57" s="668"/>
      <c r="H57" s="681">
        <v>0</v>
      </c>
      <c r="I57" s="668">
        <v>66</v>
      </c>
      <c r="J57" s="668">
        <v>5225.22</v>
      </c>
      <c r="K57" s="681">
        <v>1</v>
      </c>
      <c r="L57" s="668">
        <v>66</v>
      </c>
      <c r="M57" s="669">
        <v>5225.22</v>
      </c>
    </row>
    <row r="58" spans="1:13" ht="14.4" customHeight="1" x14ac:dyDescent="0.3">
      <c r="A58" s="664" t="s">
        <v>2943</v>
      </c>
      <c r="B58" s="665" t="s">
        <v>2825</v>
      </c>
      <c r="C58" s="665" t="s">
        <v>3319</v>
      </c>
      <c r="D58" s="665" t="s">
        <v>3320</v>
      </c>
      <c r="E58" s="665" t="s">
        <v>1625</v>
      </c>
      <c r="F58" s="668"/>
      <c r="G58" s="668"/>
      <c r="H58" s="681">
        <v>0</v>
      </c>
      <c r="I58" s="668">
        <v>6</v>
      </c>
      <c r="J58" s="668">
        <v>358.32</v>
      </c>
      <c r="K58" s="681">
        <v>1</v>
      </c>
      <c r="L58" s="668">
        <v>6</v>
      </c>
      <c r="M58" s="669">
        <v>358.32</v>
      </c>
    </row>
    <row r="59" spans="1:13" ht="14.4" customHeight="1" x14ac:dyDescent="0.3">
      <c r="A59" s="664" t="s">
        <v>2943</v>
      </c>
      <c r="B59" s="665" t="s">
        <v>2825</v>
      </c>
      <c r="C59" s="665" t="s">
        <v>3321</v>
      </c>
      <c r="D59" s="665" t="s">
        <v>3322</v>
      </c>
      <c r="E59" s="665" t="s">
        <v>1625</v>
      </c>
      <c r="F59" s="668"/>
      <c r="G59" s="668"/>
      <c r="H59" s="681">
        <v>0</v>
      </c>
      <c r="I59" s="668">
        <v>11</v>
      </c>
      <c r="J59" s="668">
        <v>656.92000000000007</v>
      </c>
      <c r="K59" s="681">
        <v>1</v>
      </c>
      <c r="L59" s="668">
        <v>11</v>
      </c>
      <c r="M59" s="669">
        <v>656.92000000000007</v>
      </c>
    </row>
    <row r="60" spans="1:13" ht="14.4" customHeight="1" x14ac:dyDescent="0.3">
      <c r="A60" s="664" t="s">
        <v>2943</v>
      </c>
      <c r="B60" s="665" t="s">
        <v>2825</v>
      </c>
      <c r="C60" s="665" t="s">
        <v>3323</v>
      </c>
      <c r="D60" s="665" t="s">
        <v>3324</v>
      </c>
      <c r="E60" s="665" t="s">
        <v>3325</v>
      </c>
      <c r="F60" s="668"/>
      <c r="G60" s="668"/>
      <c r="H60" s="681">
        <v>0</v>
      </c>
      <c r="I60" s="668">
        <v>480</v>
      </c>
      <c r="J60" s="668">
        <v>70027.199999999997</v>
      </c>
      <c r="K60" s="681">
        <v>1</v>
      </c>
      <c r="L60" s="668">
        <v>480</v>
      </c>
      <c r="M60" s="669">
        <v>70027.199999999997</v>
      </c>
    </row>
    <row r="61" spans="1:13" ht="14.4" customHeight="1" x14ac:dyDescent="0.3">
      <c r="A61" s="664" t="s">
        <v>2943</v>
      </c>
      <c r="B61" s="665" t="s">
        <v>2825</v>
      </c>
      <c r="C61" s="665" t="s">
        <v>3326</v>
      </c>
      <c r="D61" s="665" t="s">
        <v>3327</v>
      </c>
      <c r="E61" s="665" t="s">
        <v>3325</v>
      </c>
      <c r="F61" s="668"/>
      <c r="G61" s="668"/>
      <c r="H61" s="681">
        <v>0</v>
      </c>
      <c r="I61" s="668">
        <v>568</v>
      </c>
      <c r="J61" s="668">
        <v>58549.440000000002</v>
      </c>
      <c r="K61" s="681">
        <v>1</v>
      </c>
      <c r="L61" s="668">
        <v>568</v>
      </c>
      <c r="M61" s="669">
        <v>58549.440000000002</v>
      </c>
    </row>
    <row r="62" spans="1:13" ht="14.4" customHeight="1" x14ac:dyDescent="0.3">
      <c r="A62" s="664" t="s">
        <v>2943</v>
      </c>
      <c r="B62" s="665" t="s">
        <v>2825</v>
      </c>
      <c r="C62" s="665" t="s">
        <v>3328</v>
      </c>
      <c r="D62" s="665" t="s">
        <v>3329</v>
      </c>
      <c r="E62" s="665" t="s">
        <v>2438</v>
      </c>
      <c r="F62" s="668"/>
      <c r="G62" s="668"/>
      <c r="H62" s="681">
        <v>0</v>
      </c>
      <c r="I62" s="668">
        <v>13</v>
      </c>
      <c r="J62" s="668">
        <v>1655.42</v>
      </c>
      <c r="K62" s="681">
        <v>1</v>
      </c>
      <c r="L62" s="668">
        <v>13</v>
      </c>
      <c r="M62" s="669">
        <v>1655.42</v>
      </c>
    </row>
    <row r="63" spans="1:13" ht="14.4" customHeight="1" x14ac:dyDescent="0.3">
      <c r="A63" s="664" t="s">
        <v>2943</v>
      </c>
      <c r="B63" s="665" t="s">
        <v>2825</v>
      </c>
      <c r="C63" s="665" t="s">
        <v>3330</v>
      </c>
      <c r="D63" s="665" t="s">
        <v>3331</v>
      </c>
      <c r="E63" s="665" t="s">
        <v>2438</v>
      </c>
      <c r="F63" s="668"/>
      <c r="G63" s="668"/>
      <c r="H63" s="681">
        <v>0</v>
      </c>
      <c r="I63" s="668">
        <v>20</v>
      </c>
      <c r="J63" s="668">
        <v>2546.8000000000002</v>
      </c>
      <c r="K63" s="681">
        <v>1</v>
      </c>
      <c r="L63" s="668">
        <v>20</v>
      </c>
      <c r="M63" s="669">
        <v>2546.8000000000002</v>
      </c>
    </row>
    <row r="64" spans="1:13" ht="14.4" customHeight="1" x14ac:dyDescent="0.3">
      <c r="A64" s="664" t="s">
        <v>2943</v>
      </c>
      <c r="B64" s="665" t="s">
        <v>2825</v>
      </c>
      <c r="C64" s="665" t="s">
        <v>3334</v>
      </c>
      <c r="D64" s="665" t="s">
        <v>3335</v>
      </c>
      <c r="E64" s="665" t="s">
        <v>2438</v>
      </c>
      <c r="F64" s="668"/>
      <c r="G64" s="668"/>
      <c r="H64" s="681">
        <v>0</v>
      </c>
      <c r="I64" s="668">
        <v>13</v>
      </c>
      <c r="J64" s="668">
        <v>1655.42</v>
      </c>
      <c r="K64" s="681">
        <v>1</v>
      </c>
      <c r="L64" s="668">
        <v>13</v>
      </c>
      <c r="M64" s="669">
        <v>1655.42</v>
      </c>
    </row>
    <row r="65" spans="1:13" ht="14.4" customHeight="1" x14ac:dyDescent="0.3">
      <c r="A65" s="664" t="s">
        <v>2943</v>
      </c>
      <c r="B65" s="665" t="s">
        <v>2825</v>
      </c>
      <c r="C65" s="665" t="s">
        <v>2449</v>
      </c>
      <c r="D65" s="665" t="s">
        <v>2450</v>
      </c>
      <c r="E65" s="665" t="s">
        <v>2438</v>
      </c>
      <c r="F65" s="668"/>
      <c r="G65" s="668"/>
      <c r="H65" s="681">
        <v>0</v>
      </c>
      <c r="I65" s="668">
        <v>1</v>
      </c>
      <c r="J65" s="668">
        <v>129.51</v>
      </c>
      <c r="K65" s="681">
        <v>1</v>
      </c>
      <c r="L65" s="668">
        <v>1</v>
      </c>
      <c r="M65" s="669">
        <v>129.51</v>
      </c>
    </row>
    <row r="66" spans="1:13" ht="14.4" customHeight="1" x14ac:dyDescent="0.3">
      <c r="A66" s="664" t="s">
        <v>2943</v>
      </c>
      <c r="B66" s="665" t="s">
        <v>2825</v>
      </c>
      <c r="C66" s="665" t="s">
        <v>2442</v>
      </c>
      <c r="D66" s="665" t="s">
        <v>2443</v>
      </c>
      <c r="E66" s="665" t="s">
        <v>2909</v>
      </c>
      <c r="F66" s="668"/>
      <c r="G66" s="668"/>
      <c r="H66" s="681">
        <v>0</v>
      </c>
      <c r="I66" s="668">
        <v>2</v>
      </c>
      <c r="J66" s="668">
        <v>169.78</v>
      </c>
      <c r="K66" s="681">
        <v>1</v>
      </c>
      <c r="L66" s="668">
        <v>2</v>
      </c>
      <c r="M66" s="669">
        <v>169.78</v>
      </c>
    </row>
    <row r="67" spans="1:13" ht="14.4" customHeight="1" x14ac:dyDescent="0.3">
      <c r="A67" s="664" t="s">
        <v>2943</v>
      </c>
      <c r="B67" s="665" t="s">
        <v>2825</v>
      </c>
      <c r="C67" s="665" t="s">
        <v>2436</v>
      </c>
      <c r="D67" s="665" t="s">
        <v>2437</v>
      </c>
      <c r="E67" s="665" t="s">
        <v>2438</v>
      </c>
      <c r="F67" s="668"/>
      <c r="G67" s="668"/>
      <c r="H67" s="681">
        <v>0</v>
      </c>
      <c r="I67" s="668">
        <v>18</v>
      </c>
      <c r="J67" s="668">
        <v>2292.12</v>
      </c>
      <c r="K67" s="681">
        <v>1</v>
      </c>
      <c r="L67" s="668">
        <v>18</v>
      </c>
      <c r="M67" s="669">
        <v>2292.12</v>
      </c>
    </row>
    <row r="68" spans="1:13" ht="14.4" customHeight="1" x14ac:dyDescent="0.3">
      <c r="A68" s="664" t="s">
        <v>2943</v>
      </c>
      <c r="B68" s="665" t="s">
        <v>2825</v>
      </c>
      <c r="C68" s="665" t="s">
        <v>2452</v>
      </c>
      <c r="D68" s="665" t="s">
        <v>2453</v>
      </c>
      <c r="E68" s="665" t="s">
        <v>2909</v>
      </c>
      <c r="F68" s="668"/>
      <c r="G68" s="668"/>
      <c r="H68" s="681">
        <v>0</v>
      </c>
      <c r="I68" s="668">
        <v>12</v>
      </c>
      <c r="J68" s="668">
        <v>1018.6800000000001</v>
      </c>
      <c r="K68" s="681">
        <v>1</v>
      </c>
      <c r="L68" s="668">
        <v>12</v>
      </c>
      <c r="M68" s="669">
        <v>1018.6800000000001</v>
      </c>
    </row>
    <row r="69" spans="1:13" ht="14.4" customHeight="1" x14ac:dyDescent="0.3">
      <c r="A69" s="664" t="s">
        <v>2943</v>
      </c>
      <c r="B69" s="665" t="s">
        <v>2825</v>
      </c>
      <c r="C69" s="665" t="s">
        <v>2439</v>
      </c>
      <c r="D69" s="665" t="s">
        <v>2440</v>
      </c>
      <c r="E69" s="665" t="s">
        <v>2909</v>
      </c>
      <c r="F69" s="668"/>
      <c r="G69" s="668"/>
      <c r="H69" s="681">
        <v>0</v>
      </c>
      <c r="I69" s="668">
        <v>2</v>
      </c>
      <c r="J69" s="668">
        <v>169.78</v>
      </c>
      <c r="K69" s="681">
        <v>1</v>
      </c>
      <c r="L69" s="668">
        <v>2</v>
      </c>
      <c r="M69" s="669">
        <v>169.78</v>
      </c>
    </row>
    <row r="70" spans="1:13" ht="14.4" customHeight="1" x14ac:dyDescent="0.3">
      <c r="A70" s="664" t="s">
        <v>2943</v>
      </c>
      <c r="B70" s="665" t="s">
        <v>2825</v>
      </c>
      <c r="C70" s="665" t="s">
        <v>3336</v>
      </c>
      <c r="D70" s="665" t="s">
        <v>3337</v>
      </c>
      <c r="E70" s="665" t="s">
        <v>3338</v>
      </c>
      <c r="F70" s="668"/>
      <c r="G70" s="668"/>
      <c r="H70" s="681">
        <v>0</v>
      </c>
      <c r="I70" s="668">
        <v>2253</v>
      </c>
      <c r="J70" s="668">
        <v>546645.39000000013</v>
      </c>
      <c r="K70" s="681">
        <v>1</v>
      </c>
      <c r="L70" s="668">
        <v>2253</v>
      </c>
      <c r="M70" s="669">
        <v>546645.39000000013</v>
      </c>
    </row>
    <row r="71" spans="1:13" ht="14.4" customHeight="1" x14ac:dyDescent="0.3">
      <c r="A71" s="664" t="s">
        <v>2943</v>
      </c>
      <c r="B71" s="665" t="s">
        <v>2825</v>
      </c>
      <c r="C71" s="665" t="s">
        <v>3341</v>
      </c>
      <c r="D71" s="665" t="s">
        <v>3342</v>
      </c>
      <c r="E71" s="665" t="s">
        <v>3312</v>
      </c>
      <c r="F71" s="668"/>
      <c r="G71" s="668"/>
      <c r="H71" s="681">
        <v>0</v>
      </c>
      <c r="I71" s="668">
        <v>162</v>
      </c>
      <c r="J71" s="668">
        <v>31470.119999999995</v>
      </c>
      <c r="K71" s="681">
        <v>1</v>
      </c>
      <c r="L71" s="668">
        <v>162</v>
      </c>
      <c r="M71" s="669">
        <v>31470.119999999995</v>
      </c>
    </row>
    <row r="72" spans="1:13" ht="14.4" customHeight="1" x14ac:dyDescent="0.3">
      <c r="A72" s="664" t="s">
        <v>2943</v>
      </c>
      <c r="B72" s="665" t="s">
        <v>2825</v>
      </c>
      <c r="C72" s="665" t="s">
        <v>3346</v>
      </c>
      <c r="D72" s="665" t="s">
        <v>3347</v>
      </c>
      <c r="E72" s="665" t="s">
        <v>3345</v>
      </c>
      <c r="F72" s="668">
        <v>200</v>
      </c>
      <c r="G72" s="668">
        <v>7123.9999999999982</v>
      </c>
      <c r="H72" s="681">
        <v>1</v>
      </c>
      <c r="I72" s="668"/>
      <c r="J72" s="668"/>
      <c r="K72" s="681">
        <v>0</v>
      </c>
      <c r="L72" s="668">
        <v>200</v>
      </c>
      <c r="M72" s="669">
        <v>7123.9999999999982</v>
      </c>
    </row>
    <row r="73" spans="1:13" ht="14.4" customHeight="1" x14ac:dyDescent="0.3">
      <c r="A73" s="664" t="s">
        <v>2943</v>
      </c>
      <c r="B73" s="665" t="s">
        <v>2825</v>
      </c>
      <c r="C73" s="665" t="s">
        <v>3343</v>
      </c>
      <c r="D73" s="665" t="s">
        <v>3344</v>
      </c>
      <c r="E73" s="665" t="s">
        <v>3345</v>
      </c>
      <c r="F73" s="668">
        <v>200</v>
      </c>
      <c r="G73" s="668">
        <v>7123.9999999999991</v>
      </c>
      <c r="H73" s="681">
        <v>1</v>
      </c>
      <c r="I73" s="668"/>
      <c r="J73" s="668"/>
      <c r="K73" s="681">
        <v>0</v>
      </c>
      <c r="L73" s="668">
        <v>200</v>
      </c>
      <c r="M73" s="669">
        <v>7123.9999999999991</v>
      </c>
    </row>
    <row r="74" spans="1:13" ht="14.4" customHeight="1" x14ac:dyDescent="0.3">
      <c r="A74" s="664" t="s">
        <v>2943</v>
      </c>
      <c r="B74" s="665" t="s">
        <v>2825</v>
      </c>
      <c r="C74" s="665" t="s">
        <v>3348</v>
      </c>
      <c r="D74" s="665" t="s">
        <v>3349</v>
      </c>
      <c r="E74" s="665" t="s">
        <v>2456</v>
      </c>
      <c r="F74" s="668"/>
      <c r="G74" s="668"/>
      <c r="H74" s="681">
        <v>0</v>
      </c>
      <c r="I74" s="668">
        <v>1</v>
      </c>
      <c r="J74" s="668">
        <v>129.51</v>
      </c>
      <c r="K74" s="681">
        <v>1</v>
      </c>
      <c r="L74" s="668">
        <v>1</v>
      </c>
      <c r="M74" s="669">
        <v>129.51</v>
      </c>
    </row>
    <row r="75" spans="1:13" ht="14.4" customHeight="1" x14ac:dyDescent="0.3">
      <c r="A75" s="664" t="s">
        <v>2943</v>
      </c>
      <c r="B75" s="665" t="s">
        <v>2825</v>
      </c>
      <c r="C75" s="665" t="s">
        <v>3351</v>
      </c>
      <c r="D75" s="665" t="s">
        <v>3322</v>
      </c>
      <c r="E75" s="665" t="s">
        <v>2456</v>
      </c>
      <c r="F75" s="668"/>
      <c r="G75" s="668"/>
      <c r="H75" s="681">
        <v>0</v>
      </c>
      <c r="I75" s="668">
        <v>18</v>
      </c>
      <c r="J75" s="668">
        <v>4300.0199999999986</v>
      </c>
      <c r="K75" s="681">
        <v>1</v>
      </c>
      <c r="L75" s="668">
        <v>18</v>
      </c>
      <c r="M75" s="669">
        <v>4300.0199999999986</v>
      </c>
    </row>
    <row r="76" spans="1:13" ht="14.4" customHeight="1" x14ac:dyDescent="0.3">
      <c r="A76" s="664" t="s">
        <v>2943</v>
      </c>
      <c r="B76" s="665" t="s">
        <v>2825</v>
      </c>
      <c r="C76" s="665" t="s">
        <v>3350</v>
      </c>
      <c r="D76" s="665" t="s">
        <v>3320</v>
      </c>
      <c r="E76" s="665" t="s">
        <v>2456</v>
      </c>
      <c r="F76" s="668"/>
      <c r="G76" s="668"/>
      <c r="H76" s="681">
        <v>0</v>
      </c>
      <c r="I76" s="668">
        <v>2</v>
      </c>
      <c r="J76" s="668">
        <v>477.78</v>
      </c>
      <c r="K76" s="681">
        <v>1</v>
      </c>
      <c r="L76" s="668">
        <v>2</v>
      </c>
      <c r="M76" s="669">
        <v>477.78</v>
      </c>
    </row>
    <row r="77" spans="1:13" ht="14.4" customHeight="1" x14ac:dyDescent="0.3">
      <c r="A77" s="664" t="s">
        <v>2943</v>
      </c>
      <c r="B77" s="665" t="s">
        <v>2825</v>
      </c>
      <c r="C77" s="665" t="s">
        <v>3352</v>
      </c>
      <c r="D77" s="665" t="s">
        <v>3353</v>
      </c>
      <c r="E77" s="665" t="s">
        <v>2456</v>
      </c>
      <c r="F77" s="668"/>
      <c r="G77" s="668"/>
      <c r="H77" s="681">
        <v>0</v>
      </c>
      <c r="I77" s="668">
        <v>6</v>
      </c>
      <c r="J77" s="668">
        <v>526.91999999999996</v>
      </c>
      <c r="K77" s="681">
        <v>1</v>
      </c>
      <c r="L77" s="668">
        <v>6</v>
      </c>
      <c r="M77" s="669">
        <v>526.91999999999996</v>
      </c>
    </row>
    <row r="78" spans="1:13" ht="14.4" customHeight="1" x14ac:dyDescent="0.3">
      <c r="A78" s="664" t="s">
        <v>2943</v>
      </c>
      <c r="B78" s="665" t="s">
        <v>2825</v>
      </c>
      <c r="C78" s="665" t="s">
        <v>2457</v>
      </c>
      <c r="D78" s="665" t="s">
        <v>2458</v>
      </c>
      <c r="E78" s="665" t="s">
        <v>2456</v>
      </c>
      <c r="F78" s="668"/>
      <c r="G78" s="668"/>
      <c r="H78" s="681">
        <v>0</v>
      </c>
      <c r="I78" s="668">
        <v>1</v>
      </c>
      <c r="J78" s="668">
        <v>132.34</v>
      </c>
      <c r="K78" s="681">
        <v>1</v>
      </c>
      <c r="L78" s="668">
        <v>1</v>
      </c>
      <c r="M78" s="669">
        <v>132.34</v>
      </c>
    </row>
    <row r="79" spans="1:13" ht="14.4" customHeight="1" x14ac:dyDescent="0.3">
      <c r="A79" s="664" t="s">
        <v>2943</v>
      </c>
      <c r="B79" s="665" t="s">
        <v>2825</v>
      </c>
      <c r="C79" s="665" t="s">
        <v>2454</v>
      </c>
      <c r="D79" s="665" t="s">
        <v>2455</v>
      </c>
      <c r="E79" s="665" t="s">
        <v>2456</v>
      </c>
      <c r="F79" s="668"/>
      <c r="G79" s="668"/>
      <c r="H79" s="681">
        <v>0</v>
      </c>
      <c r="I79" s="668">
        <v>32</v>
      </c>
      <c r="J79" s="668">
        <v>4234.88</v>
      </c>
      <c r="K79" s="681">
        <v>1</v>
      </c>
      <c r="L79" s="668">
        <v>32</v>
      </c>
      <c r="M79" s="669">
        <v>4234.88</v>
      </c>
    </row>
    <row r="80" spans="1:13" ht="14.4" customHeight="1" x14ac:dyDescent="0.3">
      <c r="A80" s="664" t="s">
        <v>2943</v>
      </c>
      <c r="B80" s="665" t="s">
        <v>2825</v>
      </c>
      <c r="C80" s="665" t="s">
        <v>3354</v>
      </c>
      <c r="D80" s="665" t="s">
        <v>3355</v>
      </c>
      <c r="E80" s="665" t="s">
        <v>2456</v>
      </c>
      <c r="F80" s="668"/>
      <c r="G80" s="668"/>
      <c r="H80" s="681">
        <v>0</v>
      </c>
      <c r="I80" s="668">
        <v>4</v>
      </c>
      <c r="J80" s="668">
        <v>529.36</v>
      </c>
      <c r="K80" s="681">
        <v>1</v>
      </c>
      <c r="L80" s="668">
        <v>4</v>
      </c>
      <c r="M80" s="669">
        <v>529.36</v>
      </c>
    </row>
    <row r="81" spans="1:13" ht="14.4" customHeight="1" x14ac:dyDescent="0.3">
      <c r="A81" s="664" t="s">
        <v>2943</v>
      </c>
      <c r="B81" s="665" t="s">
        <v>2825</v>
      </c>
      <c r="C81" s="665" t="s">
        <v>3356</v>
      </c>
      <c r="D81" s="665" t="s">
        <v>3357</v>
      </c>
      <c r="E81" s="665" t="s">
        <v>1625</v>
      </c>
      <c r="F81" s="668"/>
      <c r="G81" s="668"/>
      <c r="H81" s="681">
        <v>0</v>
      </c>
      <c r="I81" s="668">
        <v>5</v>
      </c>
      <c r="J81" s="668">
        <v>165.45000000000002</v>
      </c>
      <c r="K81" s="681">
        <v>1</v>
      </c>
      <c r="L81" s="668">
        <v>5</v>
      </c>
      <c r="M81" s="669">
        <v>165.45000000000002</v>
      </c>
    </row>
    <row r="82" spans="1:13" ht="14.4" customHeight="1" x14ac:dyDescent="0.3">
      <c r="A82" s="664" t="s">
        <v>2943</v>
      </c>
      <c r="B82" s="665" t="s">
        <v>2825</v>
      </c>
      <c r="C82" s="665" t="s">
        <v>3358</v>
      </c>
      <c r="D82" s="665" t="s">
        <v>3359</v>
      </c>
      <c r="E82" s="665" t="s">
        <v>1625</v>
      </c>
      <c r="F82" s="668"/>
      <c r="G82" s="668"/>
      <c r="H82" s="681">
        <v>0</v>
      </c>
      <c r="I82" s="668">
        <v>15</v>
      </c>
      <c r="J82" s="668">
        <v>496.35</v>
      </c>
      <c r="K82" s="681">
        <v>1</v>
      </c>
      <c r="L82" s="668">
        <v>15</v>
      </c>
      <c r="M82" s="669">
        <v>496.35</v>
      </c>
    </row>
    <row r="83" spans="1:13" ht="14.4" customHeight="1" x14ac:dyDescent="0.3">
      <c r="A83" s="664" t="s">
        <v>2943</v>
      </c>
      <c r="B83" s="665" t="s">
        <v>2825</v>
      </c>
      <c r="C83" s="665" t="s">
        <v>2461</v>
      </c>
      <c r="D83" s="665" t="s">
        <v>2462</v>
      </c>
      <c r="E83" s="665" t="s">
        <v>2438</v>
      </c>
      <c r="F83" s="668"/>
      <c r="G83" s="668"/>
      <c r="H83" s="681">
        <v>0</v>
      </c>
      <c r="I83" s="668">
        <v>12</v>
      </c>
      <c r="J83" s="668">
        <v>1554.12</v>
      </c>
      <c r="K83" s="681">
        <v>1</v>
      </c>
      <c r="L83" s="668">
        <v>12</v>
      </c>
      <c r="M83" s="669">
        <v>1554.12</v>
      </c>
    </row>
    <row r="84" spans="1:13" ht="14.4" customHeight="1" x14ac:dyDescent="0.3">
      <c r="A84" s="664" t="s">
        <v>2943</v>
      </c>
      <c r="B84" s="665" t="s">
        <v>2825</v>
      </c>
      <c r="C84" s="665" t="s">
        <v>3360</v>
      </c>
      <c r="D84" s="665" t="s">
        <v>3355</v>
      </c>
      <c r="E84" s="665" t="s">
        <v>1625</v>
      </c>
      <c r="F84" s="668"/>
      <c r="G84" s="668"/>
      <c r="H84" s="681">
        <v>0</v>
      </c>
      <c r="I84" s="668">
        <v>117</v>
      </c>
      <c r="J84" s="668">
        <v>3871.53</v>
      </c>
      <c r="K84" s="681">
        <v>1</v>
      </c>
      <c r="L84" s="668">
        <v>117</v>
      </c>
      <c r="M84" s="669">
        <v>3871.53</v>
      </c>
    </row>
    <row r="85" spans="1:13" ht="14.4" customHeight="1" x14ac:dyDescent="0.3">
      <c r="A85" s="664" t="s">
        <v>2943</v>
      </c>
      <c r="B85" s="665" t="s">
        <v>2825</v>
      </c>
      <c r="C85" s="665" t="s">
        <v>3361</v>
      </c>
      <c r="D85" s="665" t="s">
        <v>3362</v>
      </c>
      <c r="E85" s="665" t="s">
        <v>3363</v>
      </c>
      <c r="F85" s="668">
        <v>10</v>
      </c>
      <c r="G85" s="668">
        <v>824.30000000000007</v>
      </c>
      <c r="H85" s="681">
        <v>1</v>
      </c>
      <c r="I85" s="668"/>
      <c r="J85" s="668"/>
      <c r="K85" s="681">
        <v>0</v>
      </c>
      <c r="L85" s="668">
        <v>10</v>
      </c>
      <c r="M85" s="669">
        <v>824.30000000000007</v>
      </c>
    </row>
    <row r="86" spans="1:13" ht="14.4" customHeight="1" x14ac:dyDescent="0.3">
      <c r="A86" s="664" t="s">
        <v>2943</v>
      </c>
      <c r="B86" s="665" t="s">
        <v>2825</v>
      </c>
      <c r="C86" s="665" t="s">
        <v>2471</v>
      </c>
      <c r="D86" s="665" t="s">
        <v>2472</v>
      </c>
      <c r="E86" s="665" t="s">
        <v>2456</v>
      </c>
      <c r="F86" s="668"/>
      <c r="G86" s="668"/>
      <c r="H86" s="681">
        <v>0</v>
      </c>
      <c r="I86" s="668">
        <v>27</v>
      </c>
      <c r="J86" s="668">
        <v>3573.18</v>
      </c>
      <c r="K86" s="681">
        <v>1</v>
      </c>
      <c r="L86" s="668">
        <v>27</v>
      </c>
      <c r="M86" s="669">
        <v>3573.18</v>
      </c>
    </row>
    <row r="87" spans="1:13" ht="14.4" customHeight="1" x14ac:dyDescent="0.3">
      <c r="A87" s="664" t="s">
        <v>2943</v>
      </c>
      <c r="B87" s="665" t="s">
        <v>2825</v>
      </c>
      <c r="C87" s="665" t="s">
        <v>2469</v>
      </c>
      <c r="D87" s="665" t="s">
        <v>2470</v>
      </c>
      <c r="E87" s="665" t="s">
        <v>2456</v>
      </c>
      <c r="F87" s="668"/>
      <c r="G87" s="668"/>
      <c r="H87" s="681">
        <v>0</v>
      </c>
      <c r="I87" s="668">
        <v>1</v>
      </c>
      <c r="J87" s="668">
        <v>132.34</v>
      </c>
      <c r="K87" s="681">
        <v>1</v>
      </c>
      <c r="L87" s="668">
        <v>1</v>
      </c>
      <c r="M87" s="669">
        <v>132.34</v>
      </c>
    </row>
    <row r="88" spans="1:13" ht="14.4" customHeight="1" x14ac:dyDescent="0.3">
      <c r="A88" s="664" t="s">
        <v>2943</v>
      </c>
      <c r="B88" s="665" t="s">
        <v>2825</v>
      </c>
      <c r="C88" s="665" t="s">
        <v>3364</v>
      </c>
      <c r="D88" s="665" t="s">
        <v>3365</v>
      </c>
      <c r="E88" s="665" t="s">
        <v>3363</v>
      </c>
      <c r="F88" s="668">
        <v>7</v>
      </c>
      <c r="G88" s="668">
        <v>577.01</v>
      </c>
      <c r="H88" s="681">
        <v>1</v>
      </c>
      <c r="I88" s="668"/>
      <c r="J88" s="668"/>
      <c r="K88" s="681">
        <v>0</v>
      </c>
      <c r="L88" s="668">
        <v>7</v>
      </c>
      <c r="M88" s="669">
        <v>577.01</v>
      </c>
    </row>
    <row r="89" spans="1:13" ht="14.4" customHeight="1" x14ac:dyDescent="0.3">
      <c r="A89" s="664" t="s">
        <v>2943</v>
      </c>
      <c r="B89" s="665" t="s">
        <v>2825</v>
      </c>
      <c r="C89" s="665" t="s">
        <v>3366</v>
      </c>
      <c r="D89" s="665" t="s">
        <v>2455</v>
      </c>
      <c r="E89" s="665" t="s">
        <v>1625</v>
      </c>
      <c r="F89" s="668"/>
      <c r="G89" s="668"/>
      <c r="H89" s="681">
        <v>0</v>
      </c>
      <c r="I89" s="668">
        <v>32</v>
      </c>
      <c r="J89" s="668">
        <v>1058.8800000000001</v>
      </c>
      <c r="K89" s="681">
        <v>1</v>
      </c>
      <c r="L89" s="668">
        <v>32</v>
      </c>
      <c r="M89" s="669">
        <v>1058.8800000000001</v>
      </c>
    </row>
    <row r="90" spans="1:13" ht="14.4" customHeight="1" x14ac:dyDescent="0.3">
      <c r="A90" s="664" t="s">
        <v>2944</v>
      </c>
      <c r="B90" s="665" t="s">
        <v>2679</v>
      </c>
      <c r="C90" s="665" t="s">
        <v>1502</v>
      </c>
      <c r="D90" s="665" t="s">
        <v>2680</v>
      </c>
      <c r="E90" s="665" t="s">
        <v>2682</v>
      </c>
      <c r="F90" s="668"/>
      <c r="G90" s="668"/>
      <c r="H90" s="681">
        <v>0</v>
      </c>
      <c r="I90" s="668">
        <v>6</v>
      </c>
      <c r="J90" s="668">
        <v>1108.44</v>
      </c>
      <c r="K90" s="681">
        <v>1</v>
      </c>
      <c r="L90" s="668">
        <v>6</v>
      </c>
      <c r="M90" s="669">
        <v>1108.44</v>
      </c>
    </row>
    <row r="91" spans="1:13" ht="14.4" customHeight="1" x14ac:dyDescent="0.3">
      <c r="A91" s="664" t="s">
        <v>2944</v>
      </c>
      <c r="B91" s="665" t="s">
        <v>2683</v>
      </c>
      <c r="C91" s="665" t="s">
        <v>3006</v>
      </c>
      <c r="D91" s="665" t="s">
        <v>1460</v>
      </c>
      <c r="E91" s="665" t="s">
        <v>2687</v>
      </c>
      <c r="F91" s="668"/>
      <c r="G91" s="668"/>
      <c r="H91" s="681">
        <v>0</v>
      </c>
      <c r="I91" s="668">
        <v>3</v>
      </c>
      <c r="J91" s="668">
        <v>2445.3000000000002</v>
      </c>
      <c r="K91" s="681">
        <v>1</v>
      </c>
      <c r="L91" s="668">
        <v>3</v>
      </c>
      <c r="M91" s="669">
        <v>2445.3000000000002</v>
      </c>
    </row>
    <row r="92" spans="1:13" ht="14.4" customHeight="1" x14ac:dyDescent="0.3">
      <c r="A92" s="664" t="s">
        <v>2944</v>
      </c>
      <c r="B92" s="665" t="s">
        <v>2683</v>
      </c>
      <c r="C92" s="665" t="s">
        <v>3045</v>
      </c>
      <c r="D92" s="665" t="s">
        <v>1485</v>
      </c>
      <c r="E92" s="665" t="s">
        <v>2685</v>
      </c>
      <c r="F92" s="668"/>
      <c r="G92" s="668"/>
      <c r="H92" s="681">
        <v>0</v>
      </c>
      <c r="I92" s="668">
        <v>1</v>
      </c>
      <c r="J92" s="668">
        <v>1385.62</v>
      </c>
      <c r="K92" s="681">
        <v>1</v>
      </c>
      <c r="L92" s="668">
        <v>1</v>
      </c>
      <c r="M92" s="669">
        <v>1385.62</v>
      </c>
    </row>
    <row r="93" spans="1:13" ht="14.4" customHeight="1" x14ac:dyDescent="0.3">
      <c r="A93" s="664" t="s">
        <v>2944</v>
      </c>
      <c r="B93" s="665" t="s">
        <v>2683</v>
      </c>
      <c r="C93" s="665" t="s">
        <v>1484</v>
      </c>
      <c r="D93" s="665" t="s">
        <v>1485</v>
      </c>
      <c r="E93" s="665" t="s">
        <v>2690</v>
      </c>
      <c r="F93" s="668"/>
      <c r="G93" s="668"/>
      <c r="H93" s="681">
        <v>0</v>
      </c>
      <c r="I93" s="668">
        <v>1</v>
      </c>
      <c r="J93" s="668">
        <v>1847.49</v>
      </c>
      <c r="K93" s="681">
        <v>1</v>
      </c>
      <c r="L93" s="668">
        <v>1</v>
      </c>
      <c r="M93" s="669">
        <v>1847.49</v>
      </c>
    </row>
    <row r="94" spans="1:13" ht="14.4" customHeight="1" x14ac:dyDescent="0.3">
      <c r="A94" s="664" t="s">
        <v>2944</v>
      </c>
      <c r="B94" s="665" t="s">
        <v>2683</v>
      </c>
      <c r="C94" s="665" t="s">
        <v>3162</v>
      </c>
      <c r="D94" s="665" t="s">
        <v>1485</v>
      </c>
      <c r="E94" s="665" t="s">
        <v>3010</v>
      </c>
      <c r="F94" s="668"/>
      <c r="G94" s="668"/>
      <c r="H94" s="681">
        <v>0</v>
      </c>
      <c r="I94" s="668">
        <v>1</v>
      </c>
      <c r="J94" s="668">
        <v>2309.36</v>
      </c>
      <c r="K94" s="681">
        <v>1</v>
      </c>
      <c r="L94" s="668">
        <v>1</v>
      </c>
      <c r="M94" s="669">
        <v>2309.36</v>
      </c>
    </row>
    <row r="95" spans="1:13" ht="14.4" customHeight="1" x14ac:dyDescent="0.3">
      <c r="A95" s="664" t="s">
        <v>2944</v>
      </c>
      <c r="B95" s="665" t="s">
        <v>2683</v>
      </c>
      <c r="C95" s="665" t="s">
        <v>1601</v>
      </c>
      <c r="D95" s="665" t="s">
        <v>1460</v>
      </c>
      <c r="E95" s="665" t="s">
        <v>2688</v>
      </c>
      <c r="F95" s="668"/>
      <c r="G95" s="668"/>
      <c r="H95" s="681">
        <v>0</v>
      </c>
      <c r="I95" s="668">
        <v>3</v>
      </c>
      <c r="J95" s="668">
        <v>1630.17</v>
      </c>
      <c r="K95" s="681">
        <v>1</v>
      </c>
      <c r="L95" s="668">
        <v>3</v>
      </c>
      <c r="M95" s="669">
        <v>1630.17</v>
      </c>
    </row>
    <row r="96" spans="1:13" ht="14.4" customHeight="1" x14ac:dyDescent="0.3">
      <c r="A96" s="664" t="s">
        <v>2944</v>
      </c>
      <c r="B96" s="665" t="s">
        <v>2691</v>
      </c>
      <c r="C96" s="665" t="s">
        <v>1588</v>
      </c>
      <c r="D96" s="665" t="s">
        <v>2692</v>
      </c>
      <c r="E96" s="665" t="s">
        <v>2693</v>
      </c>
      <c r="F96" s="668"/>
      <c r="G96" s="668"/>
      <c r="H96" s="681">
        <v>0</v>
      </c>
      <c r="I96" s="668">
        <v>24</v>
      </c>
      <c r="J96" s="668">
        <v>2242.3200000000006</v>
      </c>
      <c r="K96" s="681">
        <v>1</v>
      </c>
      <c r="L96" s="668">
        <v>24</v>
      </c>
      <c r="M96" s="669">
        <v>2242.3200000000006</v>
      </c>
    </row>
    <row r="97" spans="1:13" ht="14.4" customHeight="1" x14ac:dyDescent="0.3">
      <c r="A97" s="664" t="s">
        <v>2944</v>
      </c>
      <c r="B97" s="665" t="s">
        <v>2717</v>
      </c>
      <c r="C97" s="665" t="s">
        <v>3766</v>
      </c>
      <c r="D97" s="665" t="s">
        <v>3767</v>
      </c>
      <c r="E97" s="665" t="s">
        <v>3768</v>
      </c>
      <c r="F97" s="668"/>
      <c r="G97" s="668"/>
      <c r="H97" s="681">
        <v>0</v>
      </c>
      <c r="I97" s="668">
        <v>1</v>
      </c>
      <c r="J97" s="668">
        <v>289.62</v>
      </c>
      <c r="K97" s="681">
        <v>1</v>
      </c>
      <c r="L97" s="668">
        <v>1</v>
      </c>
      <c r="M97" s="669">
        <v>289.62</v>
      </c>
    </row>
    <row r="98" spans="1:13" ht="14.4" customHeight="1" x14ac:dyDescent="0.3">
      <c r="A98" s="664" t="s">
        <v>2944</v>
      </c>
      <c r="B98" s="665" t="s">
        <v>2722</v>
      </c>
      <c r="C98" s="665" t="s">
        <v>1516</v>
      </c>
      <c r="D98" s="665" t="s">
        <v>2723</v>
      </c>
      <c r="E98" s="665" t="s">
        <v>2724</v>
      </c>
      <c r="F98" s="668"/>
      <c r="G98" s="668"/>
      <c r="H98" s="681">
        <v>0</v>
      </c>
      <c r="I98" s="668">
        <v>1</v>
      </c>
      <c r="J98" s="668">
        <v>174.81</v>
      </c>
      <c r="K98" s="681">
        <v>1</v>
      </c>
      <c r="L98" s="668">
        <v>1</v>
      </c>
      <c r="M98" s="669">
        <v>174.81</v>
      </c>
    </row>
    <row r="99" spans="1:13" ht="14.4" customHeight="1" x14ac:dyDescent="0.3">
      <c r="A99" s="664" t="s">
        <v>2944</v>
      </c>
      <c r="B99" s="665" t="s">
        <v>2728</v>
      </c>
      <c r="C99" s="665" t="s">
        <v>4065</v>
      </c>
      <c r="D99" s="665" t="s">
        <v>2729</v>
      </c>
      <c r="E99" s="665" t="s">
        <v>4066</v>
      </c>
      <c r="F99" s="668"/>
      <c r="G99" s="668"/>
      <c r="H99" s="681">
        <v>0</v>
      </c>
      <c r="I99" s="668">
        <v>1</v>
      </c>
      <c r="J99" s="668">
        <v>545.82000000000005</v>
      </c>
      <c r="K99" s="681">
        <v>1</v>
      </c>
      <c r="L99" s="668">
        <v>1</v>
      </c>
      <c r="M99" s="669">
        <v>545.82000000000005</v>
      </c>
    </row>
    <row r="100" spans="1:13" ht="14.4" customHeight="1" x14ac:dyDescent="0.3">
      <c r="A100" s="664" t="s">
        <v>2944</v>
      </c>
      <c r="B100" s="665" t="s">
        <v>2737</v>
      </c>
      <c r="C100" s="665" t="s">
        <v>3830</v>
      </c>
      <c r="D100" s="665" t="s">
        <v>2738</v>
      </c>
      <c r="E100" s="665" t="s">
        <v>3831</v>
      </c>
      <c r="F100" s="668"/>
      <c r="G100" s="668"/>
      <c r="H100" s="681">
        <v>0</v>
      </c>
      <c r="I100" s="668">
        <v>2</v>
      </c>
      <c r="J100" s="668">
        <v>392.42</v>
      </c>
      <c r="K100" s="681">
        <v>1</v>
      </c>
      <c r="L100" s="668">
        <v>2</v>
      </c>
      <c r="M100" s="669">
        <v>392.42</v>
      </c>
    </row>
    <row r="101" spans="1:13" ht="14.4" customHeight="1" x14ac:dyDescent="0.3">
      <c r="A101" s="664" t="s">
        <v>2944</v>
      </c>
      <c r="B101" s="665" t="s">
        <v>2737</v>
      </c>
      <c r="C101" s="665" t="s">
        <v>4052</v>
      </c>
      <c r="D101" s="665" t="s">
        <v>2738</v>
      </c>
      <c r="E101" s="665" t="s">
        <v>4053</v>
      </c>
      <c r="F101" s="668"/>
      <c r="G101" s="668"/>
      <c r="H101" s="681">
        <v>0</v>
      </c>
      <c r="I101" s="668">
        <v>1</v>
      </c>
      <c r="J101" s="668">
        <v>392.42</v>
      </c>
      <c r="K101" s="681">
        <v>1</v>
      </c>
      <c r="L101" s="668">
        <v>1</v>
      </c>
      <c r="M101" s="669">
        <v>392.42</v>
      </c>
    </row>
    <row r="102" spans="1:13" ht="14.4" customHeight="1" x14ac:dyDescent="0.3">
      <c r="A102" s="664" t="s">
        <v>2944</v>
      </c>
      <c r="B102" s="665" t="s">
        <v>2737</v>
      </c>
      <c r="C102" s="665" t="s">
        <v>3474</v>
      </c>
      <c r="D102" s="665" t="s">
        <v>2869</v>
      </c>
      <c r="E102" s="665" t="s">
        <v>3475</v>
      </c>
      <c r="F102" s="668"/>
      <c r="G102" s="668"/>
      <c r="H102" s="681">
        <v>0</v>
      </c>
      <c r="I102" s="668">
        <v>1</v>
      </c>
      <c r="J102" s="668">
        <v>374.74</v>
      </c>
      <c r="K102" s="681">
        <v>1</v>
      </c>
      <c r="L102" s="668">
        <v>1</v>
      </c>
      <c r="M102" s="669">
        <v>374.74</v>
      </c>
    </row>
    <row r="103" spans="1:13" ht="14.4" customHeight="1" x14ac:dyDescent="0.3">
      <c r="A103" s="664" t="s">
        <v>2944</v>
      </c>
      <c r="B103" s="665" t="s">
        <v>2737</v>
      </c>
      <c r="C103" s="665" t="s">
        <v>4054</v>
      </c>
      <c r="D103" s="665" t="s">
        <v>2869</v>
      </c>
      <c r="E103" s="665" t="s">
        <v>2711</v>
      </c>
      <c r="F103" s="668"/>
      <c r="G103" s="668"/>
      <c r="H103" s="681">
        <v>0</v>
      </c>
      <c r="I103" s="668">
        <v>3</v>
      </c>
      <c r="J103" s="668">
        <v>187.38</v>
      </c>
      <c r="K103" s="681">
        <v>1</v>
      </c>
      <c r="L103" s="668">
        <v>3</v>
      </c>
      <c r="M103" s="669">
        <v>187.38</v>
      </c>
    </row>
    <row r="104" spans="1:13" ht="14.4" customHeight="1" x14ac:dyDescent="0.3">
      <c r="A104" s="664" t="s">
        <v>2944</v>
      </c>
      <c r="B104" s="665" t="s">
        <v>2740</v>
      </c>
      <c r="C104" s="665" t="s">
        <v>3805</v>
      </c>
      <c r="D104" s="665" t="s">
        <v>2741</v>
      </c>
      <c r="E104" s="665" t="s">
        <v>3768</v>
      </c>
      <c r="F104" s="668"/>
      <c r="G104" s="668"/>
      <c r="H104" s="681">
        <v>0</v>
      </c>
      <c r="I104" s="668">
        <v>1</v>
      </c>
      <c r="J104" s="668">
        <v>353.18</v>
      </c>
      <c r="K104" s="681">
        <v>1</v>
      </c>
      <c r="L104" s="668">
        <v>1</v>
      </c>
      <c r="M104" s="669">
        <v>353.18</v>
      </c>
    </row>
    <row r="105" spans="1:13" ht="14.4" customHeight="1" x14ac:dyDescent="0.3">
      <c r="A105" s="664" t="s">
        <v>2944</v>
      </c>
      <c r="B105" s="665" t="s">
        <v>2740</v>
      </c>
      <c r="C105" s="665" t="s">
        <v>4071</v>
      </c>
      <c r="D105" s="665" t="s">
        <v>2741</v>
      </c>
      <c r="E105" s="665" t="s">
        <v>3475</v>
      </c>
      <c r="F105" s="668"/>
      <c r="G105" s="668"/>
      <c r="H105" s="681">
        <v>0</v>
      </c>
      <c r="I105" s="668">
        <v>1</v>
      </c>
      <c r="J105" s="668">
        <v>543.36</v>
      </c>
      <c r="K105" s="681">
        <v>1</v>
      </c>
      <c r="L105" s="668">
        <v>1</v>
      </c>
      <c r="M105" s="669">
        <v>543.36</v>
      </c>
    </row>
    <row r="106" spans="1:13" ht="14.4" customHeight="1" x14ac:dyDescent="0.3">
      <c r="A106" s="664" t="s">
        <v>2944</v>
      </c>
      <c r="B106" s="665" t="s">
        <v>2748</v>
      </c>
      <c r="C106" s="665" t="s">
        <v>3389</v>
      </c>
      <c r="D106" s="665" t="s">
        <v>2750</v>
      </c>
      <c r="E106" s="665" t="s">
        <v>3390</v>
      </c>
      <c r="F106" s="668"/>
      <c r="G106" s="668"/>
      <c r="H106" s="681"/>
      <c r="I106" s="668">
        <v>2</v>
      </c>
      <c r="J106" s="668">
        <v>0</v>
      </c>
      <c r="K106" s="681"/>
      <c r="L106" s="668">
        <v>2</v>
      </c>
      <c r="M106" s="669">
        <v>0</v>
      </c>
    </row>
    <row r="107" spans="1:13" ht="14.4" customHeight="1" x14ac:dyDescent="0.3">
      <c r="A107" s="664" t="s">
        <v>2944</v>
      </c>
      <c r="B107" s="665" t="s">
        <v>2748</v>
      </c>
      <c r="C107" s="665" t="s">
        <v>4031</v>
      </c>
      <c r="D107" s="665" t="s">
        <v>2750</v>
      </c>
      <c r="E107" s="665" t="s">
        <v>4032</v>
      </c>
      <c r="F107" s="668"/>
      <c r="G107" s="668"/>
      <c r="H107" s="681">
        <v>0</v>
      </c>
      <c r="I107" s="668">
        <v>1</v>
      </c>
      <c r="J107" s="668">
        <v>88.51</v>
      </c>
      <c r="K107" s="681">
        <v>1</v>
      </c>
      <c r="L107" s="668">
        <v>1</v>
      </c>
      <c r="M107" s="669">
        <v>88.51</v>
      </c>
    </row>
    <row r="108" spans="1:13" ht="14.4" customHeight="1" x14ac:dyDescent="0.3">
      <c r="A108" s="664" t="s">
        <v>2944</v>
      </c>
      <c r="B108" s="665" t="s">
        <v>2748</v>
      </c>
      <c r="C108" s="665" t="s">
        <v>3540</v>
      </c>
      <c r="D108" s="665" t="s">
        <v>2750</v>
      </c>
      <c r="E108" s="665" t="s">
        <v>3541</v>
      </c>
      <c r="F108" s="668"/>
      <c r="G108" s="668"/>
      <c r="H108" s="681"/>
      <c r="I108" s="668">
        <v>2</v>
      </c>
      <c r="J108" s="668">
        <v>0</v>
      </c>
      <c r="K108" s="681"/>
      <c r="L108" s="668">
        <v>2</v>
      </c>
      <c r="M108" s="669">
        <v>0</v>
      </c>
    </row>
    <row r="109" spans="1:13" ht="14.4" customHeight="1" x14ac:dyDescent="0.3">
      <c r="A109" s="664" t="s">
        <v>2944</v>
      </c>
      <c r="B109" s="665" t="s">
        <v>2748</v>
      </c>
      <c r="C109" s="665" t="s">
        <v>4036</v>
      </c>
      <c r="D109" s="665" t="s">
        <v>1592</v>
      </c>
      <c r="E109" s="665" t="s">
        <v>4037</v>
      </c>
      <c r="F109" s="668"/>
      <c r="G109" s="668"/>
      <c r="H109" s="681">
        <v>0</v>
      </c>
      <c r="I109" s="668">
        <v>1</v>
      </c>
      <c r="J109" s="668">
        <v>46.07</v>
      </c>
      <c r="K109" s="681">
        <v>1</v>
      </c>
      <c r="L109" s="668">
        <v>1</v>
      </c>
      <c r="M109" s="669">
        <v>46.07</v>
      </c>
    </row>
    <row r="110" spans="1:13" ht="14.4" customHeight="1" x14ac:dyDescent="0.3">
      <c r="A110" s="664" t="s">
        <v>2944</v>
      </c>
      <c r="B110" s="665" t="s">
        <v>2748</v>
      </c>
      <c r="C110" s="665" t="s">
        <v>4061</v>
      </c>
      <c r="D110" s="665" t="s">
        <v>2750</v>
      </c>
      <c r="E110" s="665" t="s">
        <v>4062</v>
      </c>
      <c r="F110" s="668"/>
      <c r="G110" s="668"/>
      <c r="H110" s="681">
        <v>0</v>
      </c>
      <c r="I110" s="668">
        <v>1</v>
      </c>
      <c r="J110" s="668">
        <v>118.54</v>
      </c>
      <c r="K110" s="681">
        <v>1</v>
      </c>
      <c r="L110" s="668">
        <v>1</v>
      </c>
      <c r="M110" s="669">
        <v>118.54</v>
      </c>
    </row>
    <row r="111" spans="1:13" ht="14.4" customHeight="1" x14ac:dyDescent="0.3">
      <c r="A111" s="664" t="s">
        <v>2944</v>
      </c>
      <c r="B111" s="665" t="s">
        <v>2748</v>
      </c>
      <c r="C111" s="665" t="s">
        <v>4033</v>
      </c>
      <c r="D111" s="665" t="s">
        <v>4034</v>
      </c>
      <c r="E111" s="665" t="s">
        <v>4035</v>
      </c>
      <c r="F111" s="668"/>
      <c r="G111" s="668"/>
      <c r="H111" s="681">
        <v>0</v>
      </c>
      <c r="I111" s="668">
        <v>1</v>
      </c>
      <c r="J111" s="668">
        <v>118.54</v>
      </c>
      <c r="K111" s="681">
        <v>1</v>
      </c>
      <c r="L111" s="668">
        <v>1</v>
      </c>
      <c r="M111" s="669">
        <v>118.54</v>
      </c>
    </row>
    <row r="112" spans="1:13" ht="14.4" customHeight="1" x14ac:dyDescent="0.3">
      <c r="A112" s="664" t="s">
        <v>2944</v>
      </c>
      <c r="B112" s="665" t="s">
        <v>4093</v>
      </c>
      <c r="C112" s="665" t="s">
        <v>4029</v>
      </c>
      <c r="D112" s="665" t="s">
        <v>4030</v>
      </c>
      <c r="E112" s="665" t="s">
        <v>3144</v>
      </c>
      <c r="F112" s="668">
        <v>1</v>
      </c>
      <c r="G112" s="668">
        <v>49.38</v>
      </c>
      <c r="H112" s="681">
        <v>1</v>
      </c>
      <c r="I112" s="668"/>
      <c r="J112" s="668"/>
      <c r="K112" s="681">
        <v>0</v>
      </c>
      <c r="L112" s="668">
        <v>1</v>
      </c>
      <c r="M112" s="669">
        <v>49.38</v>
      </c>
    </row>
    <row r="113" spans="1:13" ht="14.4" customHeight="1" x14ac:dyDescent="0.3">
      <c r="A113" s="664" t="s">
        <v>2944</v>
      </c>
      <c r="B113" s="665" t="s">
        <v>2792</v>
      </c>
      <c r="C113" s="665" t="s">
        <v>1442</v>
      </c>
      <c r="D113" s="665" t="s">
        <v>578</v>
      </c>
      <c r="E113" s="665" t="s">
        <v>2794</v>
      </c>
      <c r="F113" s="668"/>
      <c r="G113" s="668"/>
      <c r="H113" s="681">
        <v>0</v>
      </c>
      <c r="I113" s="668">
        <v>2</v>
      </c>
      <c r="J113" s="668">
        <v>73.08</v>
      </c>
      <c r="K113" s="681">
        <v>1</v>
      </c>
      <c r="L113" s="668">
        <v>2</v>
      </c>
      <c r="M113" s="669">
        <v>73.08</v>
      </c>
    </row>
    <row r="114" spans="1:13" ht="14.4" customHeight="1" x14ac:dyDescent="0.3">
      <c r="A114" s="664" t="s">
        <v>2945</v>
      </c>
      <c r="B114" s="665" t="s">
        <v>2679</v>
      </c>
      <c r="C114" s="665" t="s">
        <v>1502</v>
      </c>
      <c r="D114" s="665" t="s">
        <v>2680</v>
      </c>
      <c r="E114" s="665" t="s">
        <v>2682</v>
      </c>
      <c r="F114" s="668"/>
      <c r="G114" s="668"/>
      <c r="H114" s="681">
        <v>0</v>
      </c>
      <c r="I114" s="668">
        <v>1</v>
      </c>
      <c r="J114" s="668">
        <v>184.74</v>
      </c>
      <c r="K114" s="681">
        <v>1</v>
      </c>
      <c r="L114" s="668">
        <v>1</v>
      </c>
      <c r="M114" s="669">
        <v>184.74</v>
      </c>
    </row>
    <row r="115" spans="1:13" ht="14.4" customHeight="1" x14ac:dyDescent="0.3">
      <c r="A115" s="664" t="s">
        <v>2945</v>
      </c>
      <c r="B115" s="665" t="s">
        <v>2683</v>
      </c>
      <c r="C115" s="665" t="s">
        <v>4018</v>
      </c>
      <c r="D115" s="665" t="s">
        <v>1460</v>
      </c>
      <c r="E115" s="665" t="s">
        <v>4019</v>
      </c>
      <c r="F115" s="668"/>
      <c r="G115" s="668"/>
      <c r="H115" s="681">
        <v>0</v>
      </c>
      <c r="I115" s="668">
        <v>3</v>
      </c>
      <c r="J115" s="668">
        <v>489.03</v>
      </c>
      <c r="K115" s="681">
        <v>1</v>
      </c>
      <c r="L115" s="668">
        <v>3</v>
      </c>
      <c r="M115" s="669">
        <v>489.03</v>
      </c>
    </row>
    <row r="116" spans="1:13" ht="14.4" customHeight="1" x14ac:dyDescent="0.3">
      <c r="A116" s="664" t="s">
        <v>2945</v>
      </c>
      <c r="B116" s="665" t="s">
        <v>2683</v>
      </c>
      <c r="C116" s="665" t="s">
        <v>3007</v>
      </c>
      <c r="D116" s="665" t="s">
        <v>1460</v>
      </c>
      <c r="E116" s="665" t="s">
        <v>3008</v>
      </c>
      <c r="F116" s="668"/>
      <c r="G116" s="668"/>
      <c r="H116" s="681"/>
      <c r="I116" s="668">
        <v>2</v>
      </c>
      <c r="J116" s="668">
        <v>0</v>
      </c>
      <c r="K116" s="681"/>
      <c r="L116" s="668">
        <v>2</v>
      </c>
      <c r="M116" s="669">
        <v>0</v>
      </c>
    </row>
    <row r="117" spans="1:13" ht="14.4" customHeight="1" x14ac:dyDescent="0.3">
      <c r="A117" s="664" t="s">
        <v>2945</v>
      </c>
      <c r="B117" s="665" t="s">
        <v>2683</v>
      </c>
      <c r="C117" s="665" t="s">
        <v>1459</v>
      </c>
      <c r="D117" s="665" t="s">
        <v>1460</v>
      </c>
      <c r="E117" s="665" t="s">
        <v>2689</v>
      </c>
      <c r="F117" s="668"/>
      <c r="G117" s="668"/>
      <c r="H117" s="681">
        <v>0</v>
      </c>
      <c r="I117" s="668">
        <v>2</v>
      </c>
      <c r="J117" s="668">
        <v>1847.48</v>
      </c>
      <c r="K117" s="681">
        <v>1</v>
      </c>
      <c r="L117" s="668">
        <v>2</v>
      </c>
      <c r="M117" s="669">
        <v>1847.48</v>
      </c>
    </row>
    <row r="118" spans="1:13" ht="14.4" customHeight="1" x14ac:dyDescent="0.3">
      <c r="A118" s="664" t="s">
        <v>2945</v>
      </c>
      <c r="B118" s="665" t="s">
        <v>2683</v>
      </c>
      <c r="C118" s="665" t="s">
        <v>3198</v>
      </c>
      <c r="D118" s="665" t="s">
        <v>1460</v>
      </c>
      <c r="E118" s="665" t="s">
        <v>2847</v>
      </c>
      <c r="F118" s="668"/>
      <c r="G118" s="668"/>
      <c r="H118" s="681">
        <v>0</v>
      </c>
      <c r="I118" s="668">
        <v>1</v>
      </c>
      <c r="J118" s="668">
        <v>1154.68</v>
      </c>
      <c r="K118" s="681">
        <v>1</v>
      </c>
      <c r="L118" s="668">
        <v>1</v>
      </c>
      <c r="M118" s="669">
        <v>1154.68</v>
      </c>
    </row>
    <row r="119" spans="1:13" ht="14.4" customHeight="1" x14ac:dyDescent="0.3">
      <c r="A119" s="664" t="s">
        <v>2945</v>
      </c>
      <c r="B119" s="665" t="s">
        <v>2683</v>
      </c>
      <c r="C119" s="665" t="s">
        <v>3045</v>
      </c>
      <c r="D119" s="665" t="s">
        <v>1485</v>
      </c>
      <c r="E119" s="665" t="s">
        <v>2685</v>
      </c>
      <c r="F119" s="668"/>
      <c r="G119" s="668"/>
      <c r="H119" s="681">
        <v>0</v>
      </c>
      <c r="I119" s="668">
        <v>1</v>
      </c>
      <c r="J119" s="668">
        <v>1385.62</v>
      </c>
      <c r="K119" s="681">
        <v>1</v>
      </c>
      <c r="L119" s="668">
        <v>1</v>
      </c>
      <c r="M119" s="669">
        <v>1385.62</v>
      </c>
    </row>
    <row r="120" spans="1:13" ht="14.4" customHeight="1" x14ac:dyDescent="0.3">
      <c r="A120" s="664" t="s">
        <v>2945</v>
      </c>
      <c r="B120" s="665" t="s">
        <v>2691</v>
      </c>
      <c r="C120" s="665" t="s">
        <v>1588</v>
      </c>
      <c r="D120" s="665" t="s">
        <v>2692</v>
      </c>
      <c r="E120" s="665" t="s">
        <v>2693</v>
      </c>
      <c r="F120" s="668"/>
      <c r="G120" s="668"/>
      <c r="H120" s="681">
        <v>0</v>
      </c>
      <c r="I120" s="668">
        <v>6</v>
      </c>
      <c r="J120" s="668">
        <v>560.58000000000004</v>
      </c>
      <c r="K120" s="681">
        <v>1</v>
      </c>
      <c r="L120" s="668">
        <v>6</v>
      </c>
      <c r="M120" s="669">
        <v>560.58000000000004</v>
      </c>
    </row>
    <row r="121" spans="1:13" ht="14.4" customHeight="1" x14ac:dyDescent="0.3">
      <c r="A121" s="664" t="s">
        <v>2945</v>
      </c>
      <c r="B121" s="665" t="s">
        <v>2691</v>
      </c>
      <c r="C121" s="665" t="s">
        <v>1594</v>
      </c>
      <c r="D121" s="665" t="s">
        <v>2692</v>
      </c>
      <c r="E121" s="665" t="s">
        <v>2694</v>
      </c>
      <c r="F121" s="668"/>
      <c r="G121" s="668"/>
      <c r="H121" s="681">
        <v>0</v>
      </c>
      <c r="I121" s="668">
        <v>17</v>
      </c>
      <c r="J121" s="668">
        <v>3176.7899999999995</v>
      </c>
      <c r="K121" s="681">
        <v>1</v>
      </c>
      <c r="L121" s="668">
        <v>17</v>
      </c>
      <c r="M121" s="669">
        <v>3176.7899999999995</v>
      </c>
    </row>
    <row r="122" spans="1:13" ht="14.4" customHeight="1" x14ac:dyDescent="0.3">
      <c r="A122" s="664" t="s">
        <v>2945</v>
      </c>
      <c r="B122" s="665" t="s">
        <v>2706</v>
      </c>
      <c r="C122" s="665" t="s">
        <v>3745</v>
      </c>
      <c r="D122" s="665" t="s">
        <v>2707</v>
      </c>
      <c r="E122" s="665" t="s">
        <v>3746</v>
      </c>
      <c r="F122" s="668"/>
      <c r="G122" s="668"/>
      <c r="H122" s="681">
        <v>0</v>
      </c>
      <c r="I122" s="668">
        <v>3</v>
      </c>
      <c r="J122" s="668">
        <v>688.14</v>
      </c>
      <c r="K122" s="681">
        <v>1</v>
      </c>
      <c r="L122" s="668">
        <v>3</v>
      </c>
      <c r="M122" s="669">
        <v>688.14</v>
      </c>
    </row>
    <row r="123" spans="1:13" ht="14.4" customHeight="1" x14ac:dyDescent="0.3">
      <c r="A123" s="664" t="s">
        <v>2945</v>
      </c>
      <c r="B123" s="665" t="s">
        <v>2717</v>
      </c>
      <c r="C123" s="665" t="s">
        <v>3766</v>
      </c>
      <c r="D123" s="665" t="s">
        <v>3767</v>
      </c>
      <c r="E123" s="665" t="s">
        <v>3768</v>
      </c>
      <c r="F123" s="668"/>
      <c r="G123" s="668"/>
      <c r="H123" s="681">
        <v>0</v>
      </c>
      <c r="I123" s="668">
        <v>1</v>
      </c>
      <c r="J123" s="668">
        <v>289.62</v>
      </c>
      <c r="K123" s="681">
        <v>1</v>
      </c>
      <c r="L123" s="668">
        <v>1</v>
      </c>
      <c r="M123" s="669">
        <v>289.62</v>
      </c>
    </row>
    <row r="124" spans="1:13" ht="14.4" customHeight="1" x14ac:dyDescent="0.3">
      <c r="A124" s="664" t="s">
        <v>2945</v>
      </c>
      <c r="B124" s="665" t="s">
        <v>2722</v>
      </c>
      <c r="C124" s="665" t="s">
        <v>3770</v>
      </c>
      <c r="D124" s="665" t="s">
        <v>2723</v>
      </c>
      <c r="E124" s="665" t="s">
        <v>3771</v>
      </c>
      <c r="F124" s="668"/>
      <c r="G124" s="668"/>
      <c r="H124" s="681">
        <v>0</v>
      </c>
      <c r="I124" s="668">
        <v>1</v>
      </c>
      <c r="J124" s="668">
        <v>524.45000000000005</v>
      </c>
      <c r="K124" s="681">
        <v>1</v>
      </c>
      <c r="L124" s="668">
        <v>1</v>
      </c>
      <c r="M124" s="669">
        <v>524.45000000000005</v>
      </c>
    </row>
    <row r="125" spans="1:13" ht="14.4" customHeight="1" x14ac:dyDescent="0.3">
      <c r="A125" s="664" t="s">
        <v>2945</v>
      </c>
      <c r="B125" s="665" t="s">
        <v>2737</v>
      </c>
      <c r="C125" s="665" t="s">
        <v>3237</v>
      </c>
      <c r="D125" s="665" t="s">
        <v>3238</v>
      </c>
      <c r="E125" s="665" t="s">
        <v>3239</v>
      </c>
      <c r="F125" s="668"/>
      <c r="G125" s="668"/>
      <c r="H125" s="681">
        <v>0</v>
      </c>
      <c r="I125" s="668">
        <v>1</v>
      </c>
      <c r="J125" s="668">
        <v>117.73</v>
      </c>
      <c r="K125" s="681">
        <v>1</v>
      </c>
      <c r="L125" s="668">
        <v>1</v>
      </c>
      <c r="M125" s="669">
        <v>117.73</v>
      </c>
    </row>
    <row r="126" spans="1:13" ht="14.4" customHeight="1" x14ac:dyDescent="0.3">
      <c r="A126" s="664" t="s">
        <v>2945</v>
      </c>
      <c r="B126" s="665" t="s">
        <v>2737</v>
      </c>
      <c r="C126" s="665" t="s">
        <v>3905</v>
      </c>
      <c r="D126" s="665" t="s">
        <v>3213</v>
      </c>
      <c r="E126" s="665" t="s">
        <v>3906</v>
      </c>
      <c r="F126" s="668"/>
      <c r="G126" s="668"/>
      <c r="H126" s="681">
        <v>0</v>
      </c>
      <c r="I126" s="668">
        <v>1</v>
      </c>
      <c r="J126" s="668">
        <v>543.36</v>
      </c>
      <c r="K126" s="681">
        <v>1</v>
      </c>
      <c r="L126" s="668">
        <v>1</v>
      </c>
      <c r="M126" s="669">
        <v>543.36</v>
      </c>
    </row>
    <row r="127" spans="1:13" ht="14.4" customHeight="1" x14ac:dyDescent="0.3">
      <c r="A127" s="664" t="s">
        <v>2945</v>
      </c>
      <c r="B127" s="665" t="s">
        <v>2737</v>
      </c>
      <c r="C127" s="665" t="s">
        <v>4014</v>
      </c>
      <c r="D127" s="665" t="s">
        <v>2738</v>
      </c>
      <c r="E127" s="665" t="s">
        <v>4015</v>
      </c>
      <c r="F127" s="668"/>
      <c r="G127" s="668"/>
      <c r="H127" s="681">
        <v>0</v>
      </c>
      <c r="I127" s="668">
        <v>2</v>
      </c>
      <c r="J127" s="668">
        <v>1207.46</v>
      </c>
      <c r="K127" s="681">
        <v>1</v>
      </c>
      <c r="L127" s="668">
        <v>2</v>
      </c>
      <c r="M127" s="669">
        <v>1207.46</v>
      </c>
    </row>
    <row r="128" spans="1:13" ht="14.4" customHeight="1" x14ac:dyDescent="0.3">
      <c r="A128" s="664" t="s">
        <v>2945</v>
      </c>
      <c r="B128" s="665" t="s">
        <v>2740</v>
      </c>
      <c r="C128" s="665" t="s">
        <v>3200</v>
      </c>
      <c r="D128" s="665" t="s">
        <v>2741</v>
      </c>
      <c r="E128" s="665" t="s">
        <v>2870</v>
      </c>
      <c r="F128" s="668"/>
      <c r="G128" s="668"/>
      <c r="H128" s="681">
        <v>0</v>
      </c>
      <c r="I128" s="668">
        <v>2</v>
      </c>
      <c r="J128" s="668">
        <v>557.28</v>
      </c>
      <c r="K128" s="681">
        <v>1</v>
      </c>
      <c r="L128" s="668">
        <v>2</v>
      </c>
      <c r="M128" s="669">
        <v>557.28</v>
      </c>
    </row>
    <row r="129" spans="1:13" ht="14.4" customHeight="1" x14ac:dyDescent="0.3">
      <c r="A129" s="664" t="s">
        <v>2945</v>
      </c>
      <c r="B129" s="665" t="s">
        <v>2740</v>
      </c>
      <c r="C129" s="665" t="s">
        <v>3772</v>
      </c>
      <c r="D129" s="665" t="s">
        <v>2741</v>
      </c>
      <c r="E129" s="665" t="s">
        <v>2964</v>
      </c>
      <c r="F129" s="668"/>
      <c r="G129" s="668"/>
      <c r="H129" s="681">
        <v>0</v>
      </c>
      <c r="I129" s="668">
        <v>5</v>
      </c>
      <c r="J129" s="668">
        <v>4179.6499999999996</v>
      </c>
      <c r="K129" s="681">
        <v>1</v>
      </c>
      <c r="L129" s="668">
        <v>5</v>
      </c>
      <c r="M129" s="669">
        <v>4179.6499999999996</v>
      </c>
    </row>
    <row r="130" spans="1:13" ht="14.4" customHeight="1" x14ac:dyDescent="0.3">
      <c r="A130" s="664" t="s">
        <v>2945</v>
      </c>
      <c r="B130" s="665" t="s">
        <v>2755</v>
      </c>
      <c r="C130" s="665" t="s">
        <v>1720</v>
      </c>
      <c r="D130" s="665" t="s">
        <v>2762</v>
      </c>
      <c r="E130" s="665" t="s">
        <v>2763</v>
      </c>
      <c r="F130" s="668"/>
      <c r="G130" s="668"/>
      <c r="H130" s="681">
        <v>0</v>
      </c>
      <c r="I130" s="668">
        <v>1</v>
      </c>
      <c r="J130" s="668">
        <v>149.52000000000001</v>
      </c>
      <c r="K130" s="681">
        <v>1</v>
      </c>
      <c r="L130" s="668">
        <v>1</v>
      </c>
      <c r="M130" s="669">
        <v>149.52000000000001</v>
      </c>
    </row>
    <row r="131" spans="1:13" ht="14.4" customHeight="1" x14ac:dyDescent="0.3">
      <c r="A131" s="664" t="s">
        <v>2945</v>
      </c>
      <c r="B131" s="665" t="s">
        <v>2792</v>
      </c>
      <c r="C131" s="665" t="s">
        <v>1442</v>
      </c>
      <c r="D131" s="665" t="s">
        <v>578</v>
      </c>
      <c r="E131" s="665" t="s">
        <v>2794</v>
      </c>
      <c r="F131" s="668"/>
      <c r="G131" s="668"/>
      <c r="H131" s="681">
        <v>0</v>
      </c>
      <c r="I131" s="668">
        <v>1</v>
      </c>
      <c r="J131" s="668">
        <v>48.42</v>
      </c>
      <c r="K131" s="681">
        <v>1</v>
      </c>
      <c r="L131" s="668">
        <v>1</v>
      </c>
      <c r="M131" s="669">
        <v>48.42</v>
      </c>
    </row>
    <row r="132" spans="1:13" ht="14.4" customHeight="1" x14ac:dyDescent="0.3">
      <c r="A132" s="664" t="s">
        <v>2945</v>
      </c>
      <c r="B132" s="665" t="s">
        <v>2792</v>
      </c>
      <c r="C132" s="665" t="s">
        <v>3163</v>
      </c>
      <c r="D132" s="665" t="s">
        <v>578</v>
      </c>
      <c r="E132" s="665" t="s">
        <v>3164</v>
      </c>
      <c r="F132" s="668"/>
      <c r="G132" s="668"/>
      <c r="H132" s="681"/>
      <c r="I132" s="668">
        <v>1</v>
      </c>
      <c r="J132" s="668">
        <v>0</v>
      </c>
      <c r="K132" s="681"/>
      <c r="L132" s="668">
        <v>1</v>
      </c>
      <c r="M132" s="669">
        <v>0</v>
      </c>
    </row>
    <row r="133" spans="1:13" ht="14.4" customHeight="1" x14ac:dyDescent="0.3">
      <c r="A133" s="664" t="s">
        <v>2945</v>
      </c>
      <c r="B133" s="665" t="s">
        <v>2817</v>
      </c>
      <c r="C133" s="665" t="s">
        <v>3191</v>
      </c>
      <c r="D133" s="665" t="s">
        <v>2818</v>
      </c>
      <c r="E133" s="665" t="s">
        <v>3192</v>
      </c>
      <c r="F133" s="668"/>
      <c r="G133" s="668"/>
      <c r="H133" s="681">
        <v>0</v>
      </c>
      <c r="I133" s="668">
        <v>1</v>
      </c>
      <c r="J133" s="668">
        <v>155.69999999999999</v>
      </c>
      <c r="K133" s="681">
        <v>1</v>
      </c>
      <c r="L133" s="668">
        <v>1</v>
      </c>
      <c r="M133" s="669">
        <v>155.69999999999999</v>
      </c>
    </row>
    <row r="134" spans="1:13" ht="14.4" customHeight="1" x14ac:dyDescent="0.3">
      <c r="A134" s="664" t="s">
        <v>2946</v>
      </c>
      <c r="B134" s="665" t="s">
        <v>2656</v>
      </c>
      <c r="C134" s="665" t="s">
        <v>3082</v>
      </c>
      <c r="D134" s="665" t="s">
        <v>2660</v>
      </c>
      <c r="E134" s="665" t="s">
        <v>2832</v>
      </c>
      <c r="F134" s="668"/>
      <c r="G134" s="668"/>
      <c r="H134" s="681">
        <v>0</v>
      </c>
      <c r="I134" s="668">
        <v>4</v>
      </c>
      <c r="J134" s="668">
        <v>115.24</v>
      </c>
      <c r="K134" s="681">
        <v>1</v>
      </c>
      <c r="L134" s="668">
        <v>4</v>
      </c>
      <c r="M134" s="669">
        <v>115.24</v>
      </c>
    </row>
    <row r="135" spans="1:13" ht="14.4" customHeight="1" x14ac:dyDescent="0.3">
      <c r="A135" s="664" t="s">
        <v>2946</v>
      </c>
      <c r="B135" s="665" t="s">
        <v>2656</v>
      </c>
      <c r="C135" s="665" t="s">
        <v>3262</v>
      </c>
      <c r="D135" s="665" t="s">
        <v>2660</v>
      </c>
      <c r="E135" s="665" t="s">
        <v>3263</v>
      </c>
      <c r="F135" s="668"/>
      <c r="G135" s="668"/>
      <c r="H135" s="681"/>
      <c r="I135" s="668">
        <v>3</v>
      </c>
      <c r="J135" s="668">
        <v>0</v>
      </c>
      <c r="K135" s="681"/>
      <c r="L135" s="668">
        <v>3</v>
      </c>
      <c r="M135" s="669">
        <v>0</v>
      </c>
    </row>
    <row r="136" spans="1:13" ht="14.4" customHeight="1" x14ac:dyDescent="0.3">
      <c r="A136" s="664" t="s">
        <v>2946</v>
      </c>
      <c r="B136" s="665" t="s">
        <v>2679</v>
      </c>
      <c r="C136" s="665" t="s">
        <v>1541</v>
      </c>
      <c r="D136" s="665" t="s">
        <v>2680</v>
      </c>
      <c r="E136" s="665" t="s">
        <v>2681</v>
      </c>
      <c r="F136" s="668"/>
      <c r="G136" s="668"/>
      <c r="H136" s="681">
        <v>0</v>
      </c>
      <c r="I136" s="668">
        <v>1</v>
      </c>
      <c r="J136" s="668">
        <v>120.61</v>
      </c>
      <c r="K136" s="681">
        <v>1</v>
      </c>
      <c r="L136" s="668">
        <v>1</v>
      </c>
      <c r="M136" s="669">
        <v>120.61</v>
      </c>
    </row>
    <row r="137" spans="1:13" ht="14.4" customHeight="1" x14ac:dyDescent="0.3">
      <c r="A137" s="664" t="s">
        <v>2946</v>
      </c>
      <c r="B137" s="665" t="s">
        <v>2683</v>
      </c>
      <c r="C137" s="665" t="s">
        <v>3042</v>
      </c>
      <c r="D137" s="665" t="s">
        <v>1460</v>
      </c>
      <c r="E137" s="665" t="s">
        <v>3043</v>
      </c>
      <c r="F137" s="668"/>
      <c r="G137" s="668"/>
      <c r="H137" s="681"/>
      <c r="I137" s="668">
        <v>1</v>
      </c>
      <c r="J137" s="668">
        <v>0</v>
      </c>
      <c r="K137" s="681"/>
      <c r="L137" s="668">
        <v>1</v>
      </c>
      <c r="M137" s="669">
        <v>0</v>
      </c>
    </row>
    <row r="138" spans="1:13" ht="14.4" customHeight="1" x14ac:dyDescent="0.3">
      <c r="A138" s="664" t="s">
        <v>2946</v>
      </c>
      <c r="B138" s="665" t="s">
        <v>2683</v>
      </c>
      <c r="C138" s="665" t="s">
        <v>1564</v>
      </c>
      <c r="D138" s="665" t="s">
        <v>1460</v>
      </c>
      <c r="E138" s="665" t="s">
        <v>2686</v>
      </c>
      <c r="F138" s="668"/>
      <c r="G138" s="668"/>
      <c r="H138" s="681">
        <v>0</v>
      </c>
      <c r="I138" s="668">
        <v>4</v>
      </c>
      <c r="J138" s="668">
        <v>1472.64</v>
      </c>
      <c r="K138" s="681">
        <v>1</v>
      </c>
      <c r="L138" s="668">
        <v>4</v>
      </c>
      <c r="M138" s="669">
        <v>1472.64</v>
      </c>
    </row>
    <row r="139" spans="1:13" ht="14.4" customHeight="1" x14ac:dyDescent="0.3">
      <c r="A139" s="664" t="s">
        <v>2946</v>
      </c>
      <c r="B139" s="665" t="s">
        <v>2683</v>
      </c>
      <c r="C139" s="665" t="s">
        <v>3044</v>
      </c>
      <c r="D139" s="665" t="s">
        <v>1460</v>
      </c>
      <c r="E139" s="665" t="s">
        <v>2688</v>
      </c>
      <c r="F139" s="668"/>
      <c r="G139" s="668"/>
      <c r="H139" s="681">
        <v>0</v>
      </c>
      <c r="I139" s="668">
        <v>2</v>
      </c>
      <c r="J139" s="668">
        <v>981.78</v>
      </c>
      <c r="K139" s="681">
        <v>1</v>
      </c>
      <c r="L139" s="668">
        <v>2</v>
      </c>
      <c r="M139" s="669">
        <v>981.78</v>
      </c>
    </row>
    <row r="140" spans="1:13" ht="14.4" customHeight="1" x14ac:dyDescent="0.3">
      <c r="A140" s="664" t="s">
        <v>2946</v>
      </c>
      <c r="B140" s="665" t="s">
        <v>2683</v>
      </c>
      <c r="C140" s="665" t="s">
        <v>3006</v>
      </c>
      <c r="D140" s="665" t="s">
        <v>1460</v>
      </c>
      <c r="E140" s="665" t="s">
        <v>2687</v>
      </c>
      <c r="F140" s="668"/>
      <c r="G140" s="668"/>
      <c r="H140" s="681">
        <v>0</v>
      </c>
      <c r="I140" s="668">
        <v>4</v>
      </c>
      <c r="J140" s="668">
        <v>2945.32</v>
      </c>
      <c r="K140" s="681">
        <v>1</v>
      </c>
      <c r="L140" s="668">
        <v>4</v>
      </c>
      <c r="M140" s="669">
        <v>2945.32</v>
      </c>
    </row>
    <row r="141" spans="1:13" ht="14.4" customHeight="1" x14ac:dyDescent="0.3">
      <c r="A141" s="664" t="s">
        <v>2946</v>
      </c>
      <c r="B141" s="665" t="s">
        <v>2683</v>
      </c>
      <c r="C141" s="665" t="s">
        <v>1459</v>
      </c>
      <c r="D141" s="665" t="s">
        <v>1460</v>
      </c>
      <c r="E141" s="665" t="s">
        <v>2689</v>
      </c>
      <c r="F141" s="668"/>
      <c r="G141" s="668"/>
      <c r="H141" s="681">
        <v>0</v>
      </c>
      <c r="I141" s="668">
        <v>2</v>
      </c>
      <c r="J141" s="668">
        <v>1847.48</v>
      </c>
      <c r="K141" s="681">
        <v>1</v>
      </c>
      <c r="L141" s="668">
        <v>2</v>
      </c>
      <c r="M141" s="669">
        <v>1847.48</v>
      </c>
    </row>
    <row r="142" spans="1:13" ht="14.4" customHeight="1" x14ac:dyDescent="0.3">
      <c r="A142" s="664" t="s">
        <v>2946</v>
      </c>
      <c r="B142" s="665" t="s">
        <v>2683</v>
      </c>
      <c r="C142" s="665" t="s">
        <v>3162</v>
      </c>
      <c r="D142" s="665" t="s">
        <v>1485</v>
      </c>
      <c r="E142" s="665" t="s">
        <v>3010</v>
      </c>
      <c r="F142" s="668"/>
      <c r="G142" s="668"/>
      <c r="H142" s="681">
        <v>0</v>
      </c>
      <c r="I142" s="668">
        <v>2</v>
      </c>
      <c r="J142" s="668">
        <v>4618.72</v>
      </c>
      <c r="K142" s="681">
        <v>1</v>
      </c>
      <c r="L142" s="668">
        <v>2</v>
      </c>
      <c r="M142" s="669">
        <v>4618.72</v>
      </c>
    </row>
    <row r="143" spans="1:13" ht="14.4" customHeight="1" x14ac:dyDescent="0.3">
      <c r="A143" s="664" t="s">
        <v>2946</v>
      </c>
      <c r="B143" s="665" t="s">
        <v>2691</v>
      </c>
      <c r="C143" s="665" t="s">
        <v>1588</v>
      </c>
      <c r="D143" s="665" t="s">
        <v>2692</v>
      </c>
      <c r="E143" s="665" t="s">
        <v>2693</v>
      </c>
      <c r="F143" s="668"/>
      <c r="G143" s="668"/>
      <c r="H143" s="681">
        <v>0</v>
      </c>
      <c r="I143" s="668">
        <v>11</v>
      </c>
      <c r="J143" s="668">
        <v>1027.73</v>
      </c>
      <c r="K143" s="681">
        <v>1</v>
      </c>
      <c r="L143" s="668">
        <v>11</v>
      </c>
      <c r="M143" s="669">
        <v>1027.73</v>
      </c>
    </row>
    <row r="144" spans="1:13" ht="14.4" customHeight="1" x14ac:dyDescent="0.3">
      <c r="A144" s="664" t="s">
        <v>2946</v>
      </c>
      <c r="B144" s="665" t="s">
        <v>2691</v>
      </c>
      <c r="C144" s="665" t="s">
        <v>1594</v>
      </c>
      <c r="D144" s="665" t="s">
        <v>2692</v>
      </c>
      <c r="E144" s="665" t="s">
        <v>2694</v>
      </c>
      <c r="F144" s="668"/>
      <c r="G144" s="668"/>
      <c r="H144" s="681">
        <v>0</v>
      </c>
      <c r="I144" s="668">
        <v>19</v>
      </c>
      <c r="J144" s="668">
        <v>3550.53</v>
      </c>
      <c r="K144" s="681">
        <v>1</v>
      </c>
      <c r="L144" s="668">
        <v>19</v>
      </c>
      <c r="M144" s="669">
        <v>3550.53</v>
      </c>
    </row>
    <row r="145" spans="1:13" ht="14.4" customHeight="1" x14ac:dyDescent="0.3">
      <c r="A145" s="664" t="s">
        <v>2946</v>
      </c>
      <c r="B145" s="665" t="s">
        <v>2748</v>
      </c>
      <c r="C145" s="665" t="s">
        <v>4050</v>
      </c>
      <c r="D145" s="665" t="s">
        <v>2750</v>
      </c>
      <c r="E145" s="665" t="s">
        <v>4051</v>
      </c>
      <c r="F145" s="668"/>
      <c r="G145" s="668"/>
      <c r="H145" s="681">
        <v>0</v>
      </c>
      <c r="I145" s="668">
        <v>1</v>
      </c>
      <c r="J145" s="668">
        <v>108.26</v>
      </c>
      <c r="K145" s="681">
        <v>1</v>
      </c>
      <c r="L145" s="668">
        <v>1</v>
      </c>
      <c r="M145" s="669">
        <v>108.26</v>
      </c>
    </row>
    <row r="146" spans="1:13" ht="14.4" customHeight="1" x14ac:dyDescent="0.3">
      <c r="A146" s="664" t="s">
        <v>2946</v>
      </c>
      <c r="B146" s="665" t="s">
        <v>2755</v>
      </c>
      <c r="C146" s="665" t="s">
        <v>1716</v>
      </c>
      <c r="D146" s="665" t="s">
        <v>2425</v>
      </c>
      <c r="E146" s="665" t="s">
        <v>2756</v>
      </c>
      <c r="F146" s="668"/>
      <c r="G146" s="668"/>
      <c r="H146" s="681">
        <v>0</v>
      </c>
      <c r="I146" s="668">
        <v>2</v>
      </c>
      <c r="J146" s="668">
        <v>308.72000000000003</v>
      </c>
      <c r="K146" s="681">
        <v>1</v>
      </c>
      <c r="L146" s="668">
        <v>2</v>
      </c>
      <c r="M146" s="669">
        <v>308.72000000000003</v>
      </c>
    </row>
    <row r="147" spans="1:13" ht="14.4" customHeight="1" x14ac:dyDescent="0.3">
      <c r="A147" s="664" t="s">
        <v>2946</v>
      </c>
      <c r="B147" s="665" t="s">
        <v>2755</v>
      </c>
      <c r="C147" s="665" t="s">
        <v>1728</v>
      </c>
      <c r="D147" s="665" t="s">
        <v>2760</v>
      </c>
      <c r="E147" s="665" t="s">
        <v>2761</v>
      </c>
      <c r="F147" s="668"/>
      <c r="G147" s="668"/>
      <c r="H147" s="681">
        <v>0</v>
      </c>
      <c r="I147" s="668">
        <v>1</v>
      </c>
      <c r="J147" s="668">
        <v>111.22</v>
      </c>
      <c r="K147" s="681">
        <v>1</v>
      </c>
      <c r="L147" s="668">
        <v>1</v>
      </c>
      <c r="M147" s="669">
        <v>111.22</v>
      </c>
    </row>
    <row r="148" spans="1:13" ht="14.4" customHeight="1" x14ac:dyDescent="0.3">
      <c r="A148" s="664" t="s">
        <v>2946</v>
      </c>
      <c r="B148" s="665" t="s">
        <v>2755</v>
      </c>
      <c r="C148" s="665" t="s">
        <v>1720</v>
      </c>
      <c r="D148" s="665" t="s">
        <v>2762</v>
      </c>
      <c r="E148" s="665" t="s">
        <v>2763</v>
      </c>
      <c r="F148" s="668"/>
      <c r="G148" s="668"/>
      <c r="H148" s="681">
        <v>0</v>
      </c>
      <c r="I148" s="668">
        <v>2</v>
      </c>
      <c r="J148" s="668">
        <v>299.04000000000002</v>
      </c>
      <c r="K148" s="681">
        <v>1</v>
      </c>
      <c r="L148" s="668">
        <v>2</v>
      </c>
      <c r="M148" s="669">
        <v>299.04000000000002</v>
      </c>
    </row>
    <row r="149" spans="1:13" ht="14.4" customHeight="1" x14ac:dyDescent="0.3">
      <c r="A149" s="664" t="s">
        <v>2946</v>
      </c>
      <c r="B149" s="665" t="s">
        <v>2755</v>
      </c>
      <c r="C149" s="665" t="s">
        <v>2424</v>
      </c>
      <c r="D149" s="665" t="s">
        <v>2425</v>
      </c>
      <c r="E149" s="665" t="s">
        <v>2880</v>
      </c>
      <c r="F149" s="668"/>
      <c r="G149" s="668"/>
      <c r="H149" s="681">
        <v>0</v>
      </c>
      <c r="I149" s="668">
        <v>2</v>
      </c>
      <c r="J149" s="668">
        <v>450.12</v>
      </c>
      <c r="K149" s="681">
        <v>1</v>
      </c>
      <c r="L149" s="668">
        <v>2</v>
      </c>
      <c r="M149" s="669">
        <v>450.12</v>
      </c>
    </row>
    <row r="150" spans="1:13" ht="14.4" customHeight="1" x14ac:dyDescent="0.3">
      <c r="A150" s="664" t="s">
        <v>2947</v>
      </c>
      <c r="B150" s="665" t="s">
        <v>2664</v>
      </c>
      <c r="C150" s="665" t="s">
        <v>3228</v>
      </c>
      <c r="D150" s="665" t="s">
        <v>1456</v>
      </c>
      <c r="E150" s="665" t="s">
        <v>3229</v>
      </c>
      <c r="F150" s="668"/>
      <c r="G150" s="668"/>
      <c r="H150" s="681">
        <v>0</v>
      </c>
      <c r="I150" s="668">
        <v>1</v>
      </c>
      <c r="J150" s="668">
        <v>28.81</v>
      </c>
      <c r="K150" s="681">
        <v>1</v>
      </c>
      <c r="L150" s="668">
        <v>1</v>
      </c>
      <c r="M150" s="669">
        <v>28.81</v>
      </c>
    </row>
    <row r="151" spans="1:13" ht="14.4" customHeight="1" x14ac:dyDescent="0.3">
      <c r="A151" s="664" t="s">
        <v>2947</v>
      </c>
      <c r="B151" s="665" t="s">
        <v>2683</v>
      </c>
      <c r="C151" s="665" t="s">
        <v>1564</v>
      </c>
      <c r="D151" s="665" t="s">
        <v>1460</v>
      </c>
      <c r="E151" s="665" t="s">
        <v>2686</v>
      </c>
      <c r="F151" s="668"/>
      <c r="G151" s="668"/>
      <c r="H151" s="681">
        <v>0</v>
      </c>
      <c r="I151" s="668">
        <v>1</v>
      </c>
      <c r="J151" s="668">
        <v>407.55</v>
      </c>
      <c r="K151" s="681">
        <v>1</v>
      </c>
      <c r="L151" s="668">
        <v>1</v>
      </c>
      <c r="M151" s="669">
        <v>407.55</v>
      </c>
    </row>
    <row r="152" spans="1:13" ht="14.4" customHeight="1" x14ac:dyDescent="0.3">
      <c r="A152" s="664" t="s">
        <v>2947</v>
      </c>
      <c r="B152" s="665" t="s">
        <v>2683</v>
      </c>
      <c r="C152" s="665" t="s">
        <v>3044</v>
      </c>
      <c r="D152" s="665" t="s">
        <v>1460</v>
      </c>
      <c r="E152" s="665" t="s">
        <v>2688</v>
      </c>
      <c r="F152" s="668"/>
      <c r="G152" s="668"/>
      <c r="H152" s="681">
        <v>0</v>
      </c>
      <c r="I152" s="668">
        <v>2</v>
      </c>
      <c r="J152" s="668">
        <v>981.78</v>
      </c>
      <c r="K152" s="681">
        <v>1</v>
      </c>
      <c r="L152" s="668">
        <v>2</v>
      </c>
      <c r="M152" s="669">
        <v>981.78</v>
      </c>
    </row>
    <row r="153" spans="1:13" ht="14.4" customHeight="1" x14ac:dyDescent="0.3">
      <c r="A153" s="664" t="s">
        <v>2947</v>
      </c>
      <c r="B153" s="665" t="s">
        <v>2683</v>
      </c>
      <c r="C153" s="665" t="s">
        <v>3006</v>
      </c>
      <c r="D153" s="665" t="s">
        <v>1460</v>
      </c>
      <c r="E153" s="665" t="s">
        <v>2687</v>
      </c>
      <c r="F153" s="668"/>
      <c r="G153" s="668"/>
      <c r="H153" s="681">
        <v>0</v>
      </c>
      <c r="I153" s="668">
        <v>6</v>
      </c>
      <c r="J153" s="668">
        <v>4654.29</v>
      </c>
      <c r="K153" s="681">
        <v>1</v>
      </c>
      <c r="L153" s="668">
        <v>6</v>
      </c>
      <c r="M153" s="669">
        <v>4654.29</v>
      </c>
    </row>
    <row r="154" spans="1:13" ht="14.4" customHeight="1" x14ac:dyDescent="0.3">
      <c r="A154" s="664" t="s">
        <v>2947</v>
      </c>
      <c r="B154" s="665" t="s">
        <v>2683</v>
      </c>
      <c r="C154" s="665" t="s">
        <v>1459</v>
      </c>
      <c r="D154" s="665" t="s">
        <v>1460</v>
      </c>
      <c r="E154" s="665" t="s">
        <v>2689</v>
      </c>
      <c r="F154" s="668"/>
      <c r="G154" s="668"/>
      <c r="H154" s="681">
        <v>0</v>
      </c>
      <c r="I154" s="668">
        <v>2</v>
      </c>
      <c r="J154" s="668">
        <v>1847.48</v>
      </c>
      <c r="K154" s="681">
        <v>1</v>
      </c>
      <c r="L154" s="668">
        <v>2</v>
      </c>
      <c r="M154" s="669">
        <v>1847.48</v>
      </c>
    </row>
    <row r="155" spans="1:13" ht="14.4" customHeight="1" x14ac:dyDescent="0.3">
      <c r="A155" s="664" t="s">
        <v>2947</v>
      </c>
      <c r="B155" s="665" t="s">
        <v>2683</v>
      </c>
      <c r="C155" s="665" t="s">
        <v>3045</v>
      </c>
      <c r="D155" s="665" t="s">
        <v>1485</v>
      </c>
      <c r="E155" s="665" t="s">
        <v>2685</v>
      </c>
      <c r="F155" s="668"/>
      <c r="G155" s="668"/>
      <c r="H155" s="681">
        <v>0</v>
      </c>
      <c r="I155" s="668">
        <v>4</v>
      </c>
      <c r="J155" s="668">
        <v>5542.48</v>
      </c>
      <c r="K155" s="681">
        <v>1</v>
      </c>
      <c r="L155" s="668">
        <v>4</v>
      </c>
      <c r="M155" s="669">
        <v>5542.48</v>
      </c>
    </row>
    <row r="156" spans="1:13" ht="14.4" customHeight="1" x14ac:dyDescent="0.3">
      <c r="A156" s="664" t="s">
        <v>2947</v>
      </c>
      <c r="B156" s="665" t="s">
        <v>2683</v>
      </c>
      <c r="C156" s="665" t="s">
        <v>1484</v>
      </c>
      <c r="D156" s="665" t="s">
        <v>1485</v>
      </c>
      <c r="E156" s="665" t="s">
        <v>2690</v>
      </c>
      <c r="F156" s="668"/>
      <c r="G156" s="668"/>
      <c r="H156" s="681">
        <v>0</v>
      </c>
      <c r="I156" s="668">
        <v>1</v>
      </c>
      <c r="J156" s="668">
        <v>1847.49</v>
      </c>
      <c r="K156" s="681">
        <v>1</v>
      </c>
      <c r="L156" s="668">
        <v>1</v>
      </c>
      <c r="M156" s="669">
        <v>1847.49</v>
      </c>
    </row>
    <row r="157" spans="1:13" ht="14.4" customHeight="1" x14ac:dyDescent="0.3">
      <c r="A157" s="664" t="s">
        <v>2947</v>
      </c>
      <c r="B157" s="665" t="s">
        <v>2683</v>
      </c>
      <c r="C157" s="665" t="s">
        <v>1596</v>
      </c>
      <c r="D157" s="665" t="s">
        <v>1485</v>
      </c>
      <c r="E157" s="665" t="s">
        <v>2685</v>
      </c>
      <c r="F157" s="668"/>
      <c r="G157" s="668"/>
      <c r="H157" s="681">
        <v>0</v>
      </c>
      <c r="I157" s="668">
        <v>1</v>
      </c>
      <c r="J157" s="668">
        <v>1385.62</v>
      </c>
      <c r="K157" s="681">
        <v>1</v>
      </c>
      <c r="L157" s="668">
        <v>1</v>
      </c>
      <c r="M157" s="669">
        <v>1385.62</v>
      </c>
    </row>
    <row r="158" spans="1:13" ht="14.4" customHeight="1" x14ac:dyDescent="0.3">
      <c r="A158" s="664" t="s">
        <v>2947</v>
      </c>
      <c r="B158" s="665" t="s">
        <v>2683</v>
      </c>
      <c r="C158" s="665" t="s">
        <v>1601</v>
      </c>
      <c r="D158" s="665" t="s">
        <v>1460</v>
      </c>
      <c r="E158" s="665" t="s">
        <v>2688</v>
      </c>
      <c r="F158" s="668"/>
      <c r="G158" s="668"/>
      <c r="H158" s="681">
        <v>0</v>
      </c>
      <c r="I158" s="668">
        <v>1</v>
      </c>
      <c r="J158" s="668">
        <v>543.39</v>
      </c>
      <c r="K158" s="681">
        <v>1</v>
      </c>
      <c r="L158" s="668">
        <v>1</v>
      </c>
      <c r="M158" s="669">
        <v>543.39</v>
      </c>
    </row>
    <row r="159" spans="1:13" ht="14.4" customHeight="1" x14ac:dyDescent="0.3">
      <c r="A159" s="664" t="s">
        <v>2947</v>
      </c>
      <c r="B159" s="665" t="s">
        <v>2691</v>
      </c>
      <c r="C159" s="665" t="s">
        <v>1588</v>
      </c>
      <c r="D159" s="665" t="s">
        <v>2692</v>
      </c>
      <c r="E159" s="665" t="s">
        <v>2693</v>
      </c>
      <c r="F159" s="668"/>
      <c r="G159" s="668"/>
      <c r="H159" s="681">
        <v>0</v>
      </c>
      <c r="I159" s="668">
        <v>62</v>
      </c>
      <c r="J159" s="668">
        <v>5792.6600000000008</v>
      </c>
      <c r="K159" s="681">
        <v>1</v>
      </c>
      <c r="L159" s="668">
        <v>62</v>
      </c>
      <c r="M159" s="669">
        <v>5792.6600000000008</v>
      </c>
    </row>
    <row r="160" spans="1:13" ht="14.4" customHeight="1" x14ac:dyDescent="0.3">
      <c r="A160" s="664" t="s">
        <v>2947</v>
      </c>
      <c r="B160" s="665" t="s">
        <v>2691</v>
      </c>
      <c r="C160" s="665" t="s">
        <v>1594</v>
      </c>
      <c r="D160" s="665" t="s">
        <v>2692</v>
      </c>
      <c r="E160" s="665" t="s">
        <v>2694</v>
      </c>
      <c r="F160" s="668"/>
      <c r="G160" s="668"/>
      <c r="H160" s="681">
        <v>0</v>
      </c>
      <c r="I160" s="668">
        <v>14</v>
      </c>
      <c r="J160" s="668">
        <v>2616.1800000000003</v>
      </c>
      <c r="K160" s="681">
        <v>1</v>
      </c>
      <c r="L160" s="668">
        <v>14</v>
      </c>
      <c r="M160" s="669">
        <v>2616.1800000000003</v>
      </c>
    </row>
    <row r="161" spans="1:13" ht="14.4" customHeight="1" x14ac:dyDescent="0.3">
      <c r="A161" s="664" t="s">
        <v>2947</v>
      </c>
      <c r="B161" s="665" t="s">
        <v>2737</v>
      </c>
      <c r="C161" s="665" t="s">
        <v>3212</v>
      </c>
      <c r="D161" s="665" t="s">
        <v>3213</v>
      </c>
      <c r="E161" s="665" t="s">
        <v>3214</v>
      </c>
      <c r="F161" s="668"/>
      <c r="G161" s="668"/>
      <c r="H161" s="681">
        <v>0</v>
      </c>
      <c r="I161" s="668">
        <v>1</v>
      </c>
      <c r="J161" s="668">
        <v>181.13</v>
      </c>
      <c r="K161" s="681">
        <v>1</v>
      </c>
      <c r="L161" s="668">
        <v>1</v>
      </c>
      <c r="M161" s="669">
        <v>181.13</v>
      </c>
    </row>
    <row r="162" spans="1:13" ht="14.4" customHeight="1" x14ac:dyDescent="0.3">
      <c r="A162" s="664" t="s">
        <v>2947</v>
      </c>
      <c r="B162" s="665" t="s">
        <v>2737</v>
      </c>
      <c r="C162" s="665" t="s">
        <v>1498</v>
      </c>
      <c r="D162" s="665" t="s">
        <v>2738</v>
      </c>
      <c r="E162" s="665" t="s">
        <v>2739</v>
      </c>
      <c r="F162" s="668"/>
      <c r="G162" s="668"/>
      <c r="H162" s="681">
        <v>0</v>
      </c>
      <c r="I162" s="668">
        <v>1</v>
      </c>
      <c r="J162" s="668">
        <v>117.73</v>
      </c>
      <c r="K162" s="681">
        <v>1</v>
      </c>
      <c r="L162" s="668">
        <v>1</v>
      </c>
      <c r="M162" s="669">
        <v>117.73</v>
      </c>
    </row>
    <row r="163" spans="1:13" ht="14.4" customHeight="1" x14ac:dyDescent="0.3">
      <c r="A163" s="664" t="s">
        <v>2947</v>
      </c>
      <c r="B163" s="665" t="s">
        <v>2740</v>
      </c>
      <c r="C163" s="665" t="s">
        <v>3805</v>
      </c>
      <c r="D163" s="665" t="s">
        <v>2741</v>
      </c>
      <c r="E163" s="665" t="s">
        <v>3768</v>
      </c>
      <c r="F163" s="668"/>
      <c r="G163" s="668"/>
      <c r="H163" s="681">
        <v>0</v>
      </c>
      <c r="I163" s="668">
        <v>1</v>
      </c>
      <c r="J163" s="668">
        <v>353.18</v>
      </c>
      <c r="K163" s="681">
        <v>1</v>
      </c>
      <c r="L163" s="668">
        <v>1</v>
      </c>
      <c r="M163" s="669">
        <v>353.18</v>
      </c>
    </row>
    <row r="164" spans="1:13" ht="14.4" customHeight="1" x14ac:dyDescent="0.3">
      <c r="A164" s="664" t="s">
        <v>2947</v>
      </c>
      <c r="B164" s="665" t="s">
        <v>2748</v>
      </c>
      <c r="C164" s="665" t="s">
        <v>3039</v>
      </c>
      <c r="D164" s="665" t="s">
        <v>3040</v>
      </c>
      <c r="E164" s="665" t="s">
        <v>3041</v>
      </c>
      <c r="F164" s="668"/>
      <c r="G164" s="668"/>
      <c r="H164" s="681">
        <v>0</v>
      </c>
      <c r="I164" s="668">
        <v>1</v>
      </c>
      <c r="J164" s="668">
        <v>79.03</v>
      </c>
      <c r="K164" s="681">
        <v>1</v>
      </c>
      <c r="L164" s="668">
        <v>1</v>
      </c>
      <c r="M164" s="669">
        <v>79.03</v>
      </c>
    </row>
    <row r="165" spans="1:13" ht="14.4" customHeight="1" x14ac:dyDescent="0.3">
      <c r="A165" s="664" t="s">
        <v>2947</v>
      </c>
      <c r="B165" s="665" t="s">
        <v>2755</v>
      </c>
      <c r="C165" s="665" t="s">
        <v>1716</v>
      </c>
      <c r="D165" s="665" t="s">
        <v>2425</v>
      </c>
      <c r="E165" s="665" t="s">
        <v>2756</v>
      </c>
      <c r="F165" s="668"/>
      <c r="G165" s="668"/>
      <c r="H165" s="681">
        <v>0</v>
      </c>
      <c r="I165" s="668">
        <v>20</v>
      </c>
      <c r="J165" s="668">
        <v>3087.2000000000003</v>
      </c>
      <c r="K165" s="681">
        <v>1</v>
      </c>
      <c r="L165" s="668">
        <v>20</v>
      </c>
      <c r="M165" s="669">
        <v>3087.2000000000003</v>
      </c>
    </row>
    <row r="166" spans="1:13" ht="14.4" customHeight="1" x14ac:dyDescent="0.3">
      <c r="A166" s="664" t="s">
        <v>2947</v>
      </c>
      <c r="B166" s="665" t="s">
        <v>2755</v>
      </c>
      <c r="C166" s="665" t="s">
        <v>1720</v>
      </c>
      <c r="D166" s="665" t="s">
        <v>2762</v>
      </c>
      <c r="E166" s="665" t="s">
        <v>2763</v>
      </c>
      <c r="F166" s="668"/>
      <c r="G166" s="668"/>
      <c r="H166" s="681">
        <v>0</v>
      </c>
      <c r="I166" s="668">
        <v>1</v>
      </c>
      <c r="J166" s="668">
        <v>149.52000000000001</v>
      </c>
      <c r="K166" s="681">
        <v>1</v>
      </c>
      <c r="L166" s="668">
        <v>1</v>
      </c>
      <c r="M166" s="669">
        <v>149.52000000000001</v>
      </c>
    </row>
    <row r="167" spans="1:13" ht="14.4" customHeight="1" x14ac:dyDescent="0.3">
      <c r="A167" s="664" t="s">
        <v>2947</v>
      </c>
      <c r="B167" s="665" t="s">
        <v>2755</v>
      </c>
      <c r="C167" s="665" t="s">
        <v>2424</v>
      </c>
      <c r="D167" s="665" t="s">
        <v>2425</v>
      </c>
      <c r="E167" s="665" t="s">
        <v>2880</v>
      </c>
      <c r="F167" s="668"/>
      <c r="G167" s="668"/>
      <c r="H167" s="681">
        <v>0</v>
      </c>
      <c r="I167" s="668">
        <v>1</v>
      </c>
      <c r="J167" s="668">
        <v>225.06</v>
      </c>
      <c r="K167" s="681">
        <v>1</v>
      </c>
      <c r="L167" s="668">
        <v>1</v>
      </c>
      <c r="M167" s="669">
        <v>225.06</v>
      </c>
    </row>
    <row r="168" spans="1:13" ht="14.4" customHeight="1" x14ac:dyDescent="0.3">
      <c r="A168" s="664" t="s">
        <v>2947</v>
      </c>
      <c r="B168" s="665" t="s">
        <v>2773</v>
      </c>
      <c r="C168" s="665" t="s">
        <v>1731</v>
      </c>
      <c r="D168" s="665" t="s">
        <v>2774</v>
      </c>
      <c r="E168" s="665" t="s">
        <v>2775</v>
      </c>
      <c r="F168" s="668"/>
      <c r="G168" s="668"/>
      <c r="H168" s="681">
        <v>0</v>
      </c>
      <c r="I168" s="668">
        <v>1</v>
      </c>
      <c r="J168" s="668">
        <v>70.540000000000006</v>
      </c>
      <c r="K168" s="681">
        <v>1</v>
      </c>
      <c r="L168" s="668">
        <v>1</v>
      </c>
      <c r="M168" s="669">
        <v>70.540000000000006</v>
      </c>
    </row>
    <row r="169" spans="1:13" ht="14.4" customHeight="1" x14ac:dyDescent="0.3">
      <c r="A169" s="664" t="s">
        <v>2947</v>
      </c>
      <c r="B169" s="665" t="s">
        <v>2773</v>
      </c>
      <c r="C169" s="665" t="s">
        <v>3295</v>
      </c>
      <c r="D169" s="665" t="s">
        <v>2774</v>
      </c>
      <c r="E169" s="665" t="s">
        <v>3296</v>
      </c>
      <c r="F169" s="668"/>
      <c r="G169" s="668"/>
      <c r="H169" s="681">
        <v>0</v>
      </c>
      <c r="I169" s="668">
        <v>1</v>
      </c>
      <c r="J169" s="668">
        <v>141.09</v>
      </c>
      <c r="K169" s="681">
        <v>1</v>
      </c>
      <c r="L169" s="668">
        <v>1</v>
      </c>
      <c r="M169" s="669">
        <v>141.09</v>
      </c>
    </row>
    <row r="170" spans="1:13" ht="14.4" customHeight="1" x14ac:dyDescent="0.3">
      <c r="A170" s="664" t="s">
        <v>2947</v>
      </c>
      <c r="B170" s="665" t="s">
        <v>4092</v>
      </c>
      <c r="C170" s="665" t="s">
        <v>3284</v>
      </c>
      <c r="D170" s="665" t="s">
        <v>3285</v>
      </c>
      <c r="E170" s="665" t="s">
        <v>3286</v>
      </c>
      <c r="F170" s="668"/>
      <c r="G170" s="668"/>
      <c r="H170" s="681">
        <v>0</v>
      </c>
      <c r="I170" s="668">
        <v>2</v>
      </c>
      <c r="J170" s="668">
        <v>1604.96</v>
      </c>
      <c r="K170" s="681">
        <v>1</v>
      </c>
      <c r="L170" s="668">
        <v>2</v>
      </c>
      <c r="M170" s="669">
        <v>1604.96</v>
      </c>
    </row>
    <row r="171" spans="1:13" ht="14.4" customHeight="1" x14ac:dyDescent="0.3">
      <c r="A171" s="664" t="s">
        <v>2948</v>
      </c>
      <c r="B171" s="665" t="s">
        <v>2656</v>
      </c>
      <c r="C171" s="665" t="s">
        <v>3082</v>
      </c>
      <c r="D171" s="665" t="s">
        <v>2660</v>
      </c>
      <c r="E171" s="665" t="s">
        <v>2832</v>
      </c>
      <c r="F171" s="668"/>
      <c r="G171" s="668"/>
      <c r="H171" s="681">
        <v>0</v>
      </c>
      <c r="I171" s="668">
        <v>1</v>
      </c>
      <c r="J171" s="668">
        <v>28.81</v>
      </c>
      <c r="K171" s="681">
        <v>1</v>
      </c>
      <c r="L171" s="668">
        <v>1</v>
      </c>
      <c r="M171" s="669">
        <v>28.81</v>
      </c>
    </row>
    <row r="172" spans="1:13" ht="14.4" customHeight="1" x14ac:dyDescent="0.3">
      <c r="A172" s="664" t="s">
        <v>2948</v>
      </c>
      <c r="B172" s="665" t="s">
        <v>2673</v>
      </c>
      <c r="C172" s="665" t="s">
        <v>3079</v>
      </c>
      <c r="D172" s="665" t="s">
        <v>3080</v>
      </c>
      <c r="E172" s="665" t="s">
        <v>2974</v>
      </c>
      <c r="F172" s="668">
        <v>1</v>
      </c>
      <c r="G172" s="668">
        <v>43.21</v>
      </c>
      <c r="H172" s="681">
        <v>1</v>
      </c>
      <c r="I172" s="668"/>
      <c r="J172" s="668"/>
      <c r="K172" s="681">
        <v>0</v>
      </c>
      <c r="L172" s="668">
        <v>1</v>
      </c>
      <c r="M172" s="669">
        <v>43.21</v>
      </c>
    </row>
    <row r="173" spans="1:13" ht="14.4" customHeight="1" x14ac:dyDescent="0.3">
      <c r="A173" s="664" t="s">
        <v>2948</v>
      </c>
      <c r="B173" s="665" t="s">
        <v>2683</v>
      </c>
      <c r="C173" s="665" t="s">
        <v>3006</v>
      </c>
      <c r="D173" s="665" t="s">
        <v>1460</v>
      </c>
      <c r="E173" s="665" t="s">
        <v>2687</v>
      </c>
      <c r="F173" s="668"/>
      <c r="G173" s="668"/>
      <c r="H173" s="681">
        <v>0</v>
      </c>
      <c r="I173" s="668">
        <v>1</v>
      </c>
      <c r="J173" s="668">
        <v>815.1</v>
      </c>
      <c r="K173" s="681">
        <v>1</v>
      </c>
      <c r="L173" s="668">
        <v>1</v>
      </c>
      <c r="M173" s="669">
        <v>815.1</v>
      </c>
    </row>
    <row r="174" spans="1:13" ht="14.4" customHeight="1" x14ac:dyDescent="0.3">
      <c r="A174" s="664" t="s">
        <v>2948</v>
      </c>
      <c r="B174" s="665" t="s">
        <v>2683</v>
      </c>
      <c r="C174" s="665" t="s">
        <v>3045</v>
      </c>
      <c r="D174" s="665" t="s">
        <v>1485</v>
      </c>
      <c r="E174" s="665" t="s">
        <v>2685</v>
      </c>
      <c r="F174" s="668"/>
      <c r="G174" s="668"/>
      <c r="H174" s="681">
        <v>0</v>
      </c>
      <c r="I174" s="668">
        <v>2</v>
      </c>
      <c r="J174" s="668">
        <v>2771.24</v>
      </c>
      <c r="K174" s="681">
        <v>1</v>
      </c>
      <c r="L174" s="668">
        <v>2</v>
      </c>
      <c r="M174" s="669">
        <v>2771.24</v>
      </c>
    </row>
    <row r="175" spans="1:13" ht="14.4" customHeight="1" x14ac:dyDescent="0.3">
      <c r="A175" s="664" t="s">
        <v>2948</v>
      </c>
      <c r="B175" s="665" t="s">
        <v>2683</v>
      </c>
      <c r="C175" s="665" t="s">
        <v>1484</v>
      </c>
      <c r="D175" s="665" t="s">
        <v>1485</v>
      </c>
      <c r="E175" s="665" t="s">
        <v>2690</v>
      </c>
      <c r="F175" s="668"/>
      <c r="G175" s="668"/>
      <c r="H175" s="681">
        <v>0</v>
      </c>
      <c r="I175" s="668">
        <v>1</v>
      </c>
      <c r="J175" s="668">
        <v>1847.49</v>
      </c>
      <c r="K175" s="681">
        <v>1</v>
      </c>
      <c r="L175" s="668">
        <v>1</v>
      </c>
      <c r="M175" s="669">
        <v>1847.49</v>
      </c>
    </row>
    <row r="176" spans="1:13" ht="14.4" customHeight="1" x14ac:dyDescent="0.3">
      <c r="A176" s="664" t="s">
        <v>2948</v>
      </c>
      <c r="B176" s="665" t="s">
        <v>2683</v>
      </c>
      <c r="C176" s="665" t="s">
        <v>1596</v>
      </c>
      <c r="D176" s="665" t="s">
        <v>1485</v>
      </c>
      <c r="E176" s="665" t="s">
        <v>2685</v>
      </c>
      <c r="F176" s="668"/>
      <c r="G176" s="668"/>
      <c r="H176" s="681">
        <v>0</v>
      </c>
      <c r="I176" s="668">
        <v>1</v>
      </c>
      <c r="J176" s="668">
        <v>1385.62</v>
      </c>
      <c r="K176" s="681">
        <v>1</v>
      </c>
      <c r="L176" s="668">
        <v>1</v>
      </c>
      <c r="M176" s="669">
        <v>1385.62</v>
      </c>
    </row>
    <row r="177" spans="1:13" ht="14.4" customHeight="1" x14ac:dyDescent="0.3">
      <c r="A177" s="664" t="s">
        <v>2948</v>
      </c>
      <c r="B177" s="665" t="s">
        <v>2683</v>
      </c>
      <c r="C177" s="665" t="s">
        <v>1607</v>
      </c>
      <c r="D177" s="665" t="s">
        <v>1460</v>
      </c>
      <c r="E177" s="665" t="s">
        <v>2687</v>
      </c>
      <c r="F177" s="668"/>
      <c r="G177" s="668"/>
      <c r="H177" s="681">
        <v>0</v>
      </c>
      <c r="I177" s="668">
        <v>3</v>
      </c>
      <c r="J177" s="668">
        <v>2366.5300000000002</v>
      </c>
      <c r="K177" s="681">
        <v>1</v>
      </c>
      <c r="L177" s="668">
        <v>3</v>
      </c>
      <c r="M177" s="669">
        <v>2366.5300000000002</v>
      </c>
    </row>
    <row r="178" spans="1:13" ht="14.4" customHeight="1" x14ac:dyDescent="0.3">
      <c r="A178" s="664" t="s">
        <v>2948</v>
      </c>
      <c r="B178" s="665" t="s">
        <v>2691</v>
      </c>
      <c r="C178" s="665" t="s">
        <v>1588</v>
      </c>
      <c r="D178" s="665" t="s">
        <v>2692</v>
      </c>
      <c r="E178" s="665" t="s">
        <v>2693</v>
      </c>
      <c r="F178" s="668"/>
      <c r="G178" s="668"/>
      <c r="H178" s="681">
        <v>0</v>
      </c>
      <c r="I178" s="668">
        <v>3</v>
      </c>
      <c r="J178" s="668">
        <v>280.29000000000002</v>
      </c>
      <c r="K178" s="681">
        <v>1</v>
      </c>
      <c r="L178" s="668">
        <v>3</v>
      </c>
      <c r="M178" s="669">
        <v>280.29000000000002</v>
      </c>
    </row>
    <row r="179" spans="1:13" ht="14.4" customHeight="1" x14ac:dyDescent="0.3">
      <c r="A179" s="664" t="s">
        <v>2948</v>
      </c>
      <c r="B179" s="665" t="s">
        <v>2691</v>
      </c>
      <c r="C179" s="665" t="s">
        <v>3072</v>
      </c>
      <c r="D179" s="665" t="s">
        <v>2692</v>
      </c>
      <c r="E179" s="665" t="s">
        <v>3073</v>
      </c>
      <c r="F179" s="668">
        <v>1</v>
      </c>
      <c r="G179" s="668">
        <v>1322.72</v>
      </c>
      <c r="H179" s="681">
        <v>1</v>
      </c>
      <c r="I179" s="668"/>
      <c r="J179" s="668"/>
      <c r="K179" s="681">
        <v>0</v>
      </c>
      <c r="L179" s="668">
        <v>1</v>
      </c>
      <c r="M179" s="669">
        <v>1322.72</v>
      </c>
    </row>
    <row r="180" spans="1:13" ht="14.4" customHeight="1" x14ac:dyDescent="0.3">
      <c r="A180" s="664" t="s">
        <v>2948</v>
      </c>
      <c r="B180" s="665" t="s">
        <v>2691</v>
      </c>
      <c r="C180" s="665" t="s">
        <v>1594</v>
      </c>
      <c r="D180" s="665" t="s">
        <v>2692</v>
      </c>
      <c r="E180" s="665" t="s">
        <v>2694</v>
      </c>
      <c r="F180" s="668"/>
      <c r="G180" s="668"/>
      <c r="H180" s="681">
        <v>0</v>
      </c>
      <c r="I180" s="668">
        <v>2</v>
      </c>
      <c r="J180" s="668">
        <v>373.74</v>
      </c>
      <c r="K180" s="681">
        <v>1</v>
      </c>
      <c r="L180" s="668">
        <v>2</v>
      </c>
      <c r="M180" s="669">
        <v>373.74</v>
      </c>
    </row>
    <row r="181" spans="1:13" ht="14.4" customHeight="1" x14ac:dyDescent="0.3">
      <c r="A181" s="664" t="s">
        <v>2948</v>
      </c>
      <c r="B181" s="665" t="s">
        <v>2691</v>
      </c>
      <c r="C181" s="665" t="s">
        <v>3074</v>
      </c>
      <c r="D181" s="665" t="s">
        <v>2692</v>
      </c>
      <c r="E181" s="665" t="s">
        <v>3075</v>
      </c>
      <c r="F181" s="668">
        <v>1</v>
      </c>
      <c r="G181" s="668">
        <v>0</v>
      </c>
      <c r="H181" s="681"/>
      <c r="I181" s="668"/>
      <c r="J181" s="668"/>
      <c r="K181" s="681"/>
      <c r="L181" s="668">
        <v>1</v>
      </c>
      <c r="M181" s="669">
        <v>0</v>
      </c>
    </row>
    <row r="182" spans="1:13" ht="14.4" customHeight="1" x14ac:dyDescent="0.3">
      <c r="A182" s="664" t="s">
        <v>2948</v>
      </c>
      <c r="B182" s="665" t="s">
        <v>2709</v>
      </c>
      <c r="C182" s="665" t="s">
        <v>1463</v>
      </c>
      <c r="D182" s="665" t="s">
        <v>1464</v>
      </c>
      <c r="E182" s="665" t="s">
        <v>2710</v>
      </c>
      <c r="F182" s="668"/>
      <c r="G182" s="668"/>
      <c r="H182" s="681">
        <v>0</v>
      </c>
      <c r="I182" s="668">
        <v>1</v>
      </c>
      <c r="J182" s="668">
        <v>35.11</v>
      </c>
      <c r="K182" s="681">
        <v>1</v>
      </c>
      <c r="L182" s="668">
        <v>1</v>
      </c>
      <c r="M182" s="669">
        <v>35.11</v>
      </c>
    </row>
    <row r="183" spans="1:13" ht="14.4" customHeight="1" x14ac:dyDescent="0.3">
      <c r="A183" s="664" t="s">
        <v>2948</v>
      </c>
      <c r="B183" s="665" t="s">
        <v>2748</v>
      </c>
      <c r="C183" s="665" t="s">
        <v>3389</v>
      </c>
      <c r="D183" s="665" t="s">
        <v>2750</v>
      </c>
      <c r="E183" s="665" t="s">
        <v>3390</v>
      </c>
      <c r="F183" s="668"/>
      <c r="G183" s="668"/>
      <c r="H183" s="681"/>
      <c r="I183" s="668">
        <v>1</v>
      </c>
      <c r="J183" s="668">
        <v>0</v>
      </c>
      <c r="K183" s="681"/>
      <c r="L183" s="668">
        <v>1</v>
      </c>
      <c r="M183" s="669">
        <v>0</v>
      </c>
    </row>
    <row r="184" spans="1:13" ht="14.4" customHeight="1" x14ac:dyDescent="0.3">
      <c r="A184" s="664" t="s">
        <v>2948</v>
      </c>
      <c r="B184" s="665" t="s">
        <v>2748</v>
      </c>
      <c r="C184" s="665" t="s">
        <v>4042</v>
      </c>
      <c r="D184" s="665" t="s">
        <v>4043</v>
      </c>
      <c r="E184" s="665" t="s">
        <v>4044</v>
      </c>
      <c r="F184" s="668"/>
      <c r="G184" s="668"/>
      <c r="H184" s="681">
        <v>0</v>
      </c>
      <c r="I184" s="668">
        <v>6</v>
      </c>
      <c r="J184" s="668">
        <v>592.68000000000006</v>
      </c>
      <c r="K184" s="681">
        <v>1</v>
      </c>
      <c r="L184" s="668">
        <v>6</v>
      </c>
      <c r="M184" s="669">
        <v>592.68000000000006</v>
      </c>
    </row>
    <row r="185" spans="1:13" ht="14.4" customHeight="1" x14ac:dyDescent="0.3">
      <c r="A185" s="664" t="s">
        <v>2948</v>
      </c>
      <c r="B185" s="665" t="s">
        <v>2748</v>
      </c>
      <c r="C185" s="665" t="s">
        <v>3039</v>
      </c>
      <c r="D185" s="665" t="s">
        <v>3040</v>
      </c>
      <c r="E185" s="665" t="s">
        <v>3041</v>
      </c>
      <c r="F185" s="668"/>
      <c r="G185" s="668"/>
      <c r="H185" s="681">
        <v>0</v>
      </c>
      <c r="I185" s="668">
        <v>15</v>
      </c>
      <c r="J185" s="668">
        <v>1185.45</v>
      </c>
      <c r="K185" s="681">
        <v>1</v>
      </c>
      <c r="L185" s="668">
        <v>15</v>
      </c>
      <c r="M185" s="669">
        <v>1185.45</v>
      </c>
    </row>
    <row r="186" spans="1:13" ht="14.4" customHeight="1" x14ac:dyDescent="0.3">
      <c r="A186" s="664" t="s">
        <v>2948</v>
      </c>
      <c r="B186" s="665" t="s">
        <v>2748</v>
      </c>
      <c r="C186" s="665" t="s">
        <v>3542</v>
      </c>
      <c r="D186" s="665" t="s">
        <v>2750</v>
      </c>
      <c r="E186" s="665" t="s">
        <v>3543</v>
      </c>
      <c r="F186" s="668"/>
      <c r="G186" s="668"/>
      <c r="H186" s="681">
        <v>0</v>
      </c>
      <c r="I186" s="668">
        <v>2</v>
      </c>
      <c r="J186" s="668">
        <v>118.54</v>
      </c>
      <c r="K186" s="681">
        <v>1</v>
      </c>
      <c r="L186" s="668">
        <v>2</v>
      </c>
      <c r="M186" s="669">
        <v>118.54</v>
      </c>
    </row>
    <row r="187" spans="1:13" ht="14.4" customHeight="1" x14ac:dyDescent="0.3">
      <c r="A187" s="664" t="s">
        <v>2948</v>
      </c>
      <c r="B187" s="665" t="s">
        <v>2748</v>
      </c>
      <c r="C187" s="665" t="s">
        <v>1537</v>
      </c>
      <c r="D187" s="665" t="s">
        <v>2750</v>
      </c>
      <c r="E187" s="665" t="s">
        <v>2751</v>
      </c>
      <c r="F187" s="668"/>
      <c r="G187" s="668"/>
      <c r="H187" s="681">
        <v>0</v>
      </c>
      <c r="I187" s="668">
        <v>2</v>
      </c>
      <c r="J187" s="668">
        <v>92.14</v>
      </c>
      <c r="K187" s="681">
        <v>1</v>
      </c>
      <c r="L187" s="668">
        <v>2</v>
      </c>
      <c r="M187" s="669">
        <v>92.14</v>
      </c>
    </row>
    <row r="188" spans="1:13" ht="14.4" customHeight="1" x14ac:dyDescent="0.3">
      <c r="A188" s="664" t="s">
        <v>2948</v>
      </c>
      <c r="B188" s="665" t="s">
        <v>2748</v>
      </c>
      <c r="C188" s="665" t="s">
        <v>4048</v>
      </c>
      <c r="D188" s="665" t="s">
        <v>2750</v>
      </c>
      <c r="E188" s="665" t="s">
        <v>4049</v>
      </c>
      <c r="F188" s="668">
        <v>3</v>
      </c>
      <c r="G188" s="668">
        <v>237.09</v>
      </c>
      <c r="H188" s="681">
        <v>1</v>
      </c>
      <c r="I188" s="668"/>
      <c r="J188" s="668"/>
      <c r="K188" s="681">
        <v>0</v>
      </c>
      <c r="L188" s="668">
        <v>3</v>
      </c>
      <c r="M188" s="669">
        <v>237.09</v>
      </c>
    </row>
    <row r="189" spans="1:13" ht="14.4" customHeight="1" x14ac:dyDescent="0.3">
      <c r="A189" s="664" t="s">
        <v>2948</v>
      </c>
      <c r="B189" s="665" t="s">
        <v>2748</v>
      </c>
      <c r="C189" s="665" t="s">
        <v>4033</v>
      </c>
      <c r="D189" s="665" t="s">
        <v>4034</v>
      </c>
      <c r="E189" s="665" t="s">
        <v>4035</v>
      </c>
      <c r="F189" s="668"/>
      <c r="G189" s="668"/>
      <c r="H189" s="681">
        <v>0</v>
      </c>
      <c r="I189" s="668">
        <v>7</v>
      </c>
      <c r="J189" s="668">
        <v>829.78</v>
      </c>
      <c r="K189" s="681">
        <v>1</v>
      </c>
      <c r="L189" s="668">
        <v>7</v>
      </c>
      <c r="M189" s="669">
        <v>829.78</v>
      </c>
    </row>
    <row r="190" spans="1:13" ht="14.4" customHeight="1" x14ac:dyDescent="0.3">
      <c r="A190" s="664" t="s">
        <v>2948</v>
      </c>
      <c r="B190" s="665" t="s">
        <v>2748</v>
      </c>
      <c r="C190" s="665" t="s">
        <v>4045</v>
      </c>
      <c r="D190" s="665" t="s">
        <v>4046</v>
      </c>
      <c r="E190" s="665" t="s">
        <v>4047</v>
      </c>
      <c r="F190" s="668"/>
      <c r="G190" s="668"/>
      <c r="H190" s="681">
        <v>0</v>
      </c>
      <c r="I190" s="668">
        <v>3</v>
      </c>
      <c r="J190" s="668">
        <v>177.81</v>
      </c>
      <c r="K190" s="681">
        <v>1</v>
      </c>
      <c r="L190" s="668">
        <v>3</v>
      </c>
      <c r="M190" s="669">
        <v>177.81</v>
      </c>
    </row>
    <row r="191" spans="1:13" ht="14.4" customHeight="1" x14ac:dyDescent="0.3">
      <c r="A191" s="664" t="s">
        <v>2948</v>
      </c>
      <c r="B191" s="665" t="s">
        <v>2748</v>
      </c>
      <c r="C191" s="665" t="s">
        <v>1591</v>
      </c>
      <c r="D191" s="665" t="s">
        <v>1592</v>
      </c>
      <c r="E191" s="665" t="s">
        <v>2749</v>
      </c>
      <c r="F191" s="668"/>
      <c r="G191" s="668"/>
      <c r="H191" s="681">
        <v>0</v>
      </c>
      <c r="I191" s="668">
        <v>5</v>
      </c>
      <c r="J191" s="668">
        <v>230.35</v>
      </c>
      <c r="K191" s="681">
        <v>1</v>
      </c>
      <c r="L191" s="668">
        <v>5</v>
      </c>
      <c r="M191" s="669">
        <v>230.35</v>
      </c>
    </row>
    <row r="192" spans="1:13" ht="14.4" customHeight="1" x14ac:dyDescent="0.3">
      <c r="A192" s="664" t="s">
        <v>2948</v>
      </c>
      <c r="B192" s="665" t="s">
        <v>2755</v>
      </c>
      <c r="C192" s="665" t="s">
        <v>1720</v>
      </c>
      <c r="D192" s="665" t="s">
        <v>2762</v>
      </c>
      <c r="E192" s="665" t="s">
        <v>2763</v>
      </c>
      <c r="F192" s="668"/>
      <c r="G192" s="668"/>
      <c r="H192" s="681">
        <v>0</v>
      </c>
      <c r="I192" s="668">
        <v>2</v>
      </c>
      <c r="J192" s="668">
        <v>299.04000000000002</v>
      </c>
      <c r="K192" s="681">
        <v>1</v>
      </c>
      <c r="L192" s="668">
        <v>2</v>
      </c>
      <c r="M192" s="669">
        <v>299.04000000000002</v>
      </c>
    </row>
    <row r="193" spans="1:13" ht="14.4" customHeight="1" x14ac:dyDescent="0.3">
      <c r="A193" s="664" t="s">
        <v>2948</v>
      </c>
      <c r="B193" s="665" t="s">
        <v>2792</v>
      </c>
      <c r="C193" s="665" t="s">
        <v>3963</v>
      </c>
      <c r="D193" s="665" t="s">
        <v>3964</v>
      </c>
      <c r="E193" s="665" t="s">
        <v>3965</v>
      </c>
      <c r="F193" s="668">
        <v>1</v>
      </c>
      <c r="G193" s="668">
        <v>36.54</v>
      </c>
      <c r="H193" s="681">
        <v>1</v>
      </c>
      <c r="I193" s="668"/>
      <c r="J193" s="668"/>
      <c r="K193" s="681">
        <v>0</v>
      </c>
      <c r="L193" s="668">
        <v>1</v>
      </c>
      <c r="M193" s="669">
        <v>36.54</v>
      </c>
    </row>
    <row r="194" spans="1:13" ht="14.4" customHeight="1" x14ac:dyDescent="0.3">
      <c r="A194" s="664" t="s">
        <v>2948</v>
      </c>
      <c r="B194" s="665" t="s">
        <v>2807</v>
      </c>
      <c r="C194" s="665" t="s">
        <v>3136</v>
      </c>
      <c r="D194" s="665" t="s">
        <v>1574</v>
      </c>
      <c r="E194" s="665" t="s">
        <v>3137</v>
      </c>
      <c r="F194" s="668"/>
      <c r="G194" s="668"/>
      <c r="H194" s="681">
        <v>0</v>
      </c>
      <c r="I194" s="668">
        <v>1</v>
      </c>
      <c r="J194" s="668">
        <v>4.7</v>
      </c>
      <c r="K194" s="681">
        <v>1</v>
      </c>
      <c r="L194" s="668">
        <v>1</v>
      </c>
      <c r="M194" s="669">
        <v>4.7</v>
      </c>
    </row>
    <row r="195" spans="1:13" ht="14.4" customHeight="1" x14ac:dyDescent="0.3">
      <c r="A195" s="664" t="s">
        <v>2949</v>
      </c>
      <c r="B195" s="665" t="s">
        <v>2656</v>
      </c>
      <c r="C195" s="665" t="s">
        <v>3082</v>
      </c>
      <c r="D195" s="665" t="s">
        <v>2660</v>
      </c>
      <c r="E195" s="665" t="s">
        <v>2832</v>
      </c>
      <c r="F195" s="668"/>
      <c r="G195" s="668"/>
      <c r="H195" s="681">
        <v>0</v>
      </c>
      <c r="I195" s="668">
        <v>1</v>
      </c>
      <c r="J195" s="668">
        <v>28.81</v>
      </c>
      <c r="K195" s="681">
        <v>1</v>
      </c>
      <c r="L195" s="668">
        <v>1</v>
      </c>
      <c r="M195" s="669">
        <v>28.81</v>
      </c>
    </row>
    <row r="196" spans="1:13" ht="14.4" customHeight="1" x14ac:dyDescent="0.3">
      <c r="A196" s="664" t="s">
        <v>2949</v>
      </c>
      <c r="B196" s="665" t="s">
        <v>2664</v>
      </c>
      <c r="C196" s="665" t="s">
        <v>1455</v>
      </c>
      <c r="D196" s="665" t="s">
        <v>1456</v>
      </c>
      <c r="E196" s="665" t="s">
        <v>2665</v>
      </c>
      <c r="F196" s="668"/>
      <c r="G196" s="668"/>
      <c r="H196" s="681">
        <v>0</v>
      </c>
      <c r="I196" s="668">
        <v>1</v>
      </c>
      <c r="J196" s="668">
        <v>57.64</v>
      </c>
      <c r="K196" s="681">
        <v>1</v>
      </c>
      <c r="L196" s="668">
        <v>1</v>
      </c>
      <c r="M196" s="669">
        <v>57.64</v>
      </c>
    </row>
    <row r="197" spans="1:13" ht="14.4" customHeight="1" x14ac:dyDescent="0.3">
      <c r="A197" s="664" t="s">
        <v>2949</v>
      </c>
      <c r="B197" s="665" t="s">
        <v>2679</v>
      </c>
      <c r="C197" s="665" t="s">
        <v>3251</v>
      </c>
      <c r="D197" s="665" t="s">
        <v>3252</v>
      </c>
      <c r="E197" s="665" t="s">
        <v>3253</v>
      </c>
      <c r="F197" s="668"/>
      <c r="G197" s="668"/>
      <c r="H197" s="681"/>
      <c r="I197" s="668">
        <v>1</v>
      </c>
      <c r="J197" s="668">
        <v>0</v>
      </c>
      <c r="K197" s="681"/>
      <c r="L197" s="668">
        <v>1</v>
      </c>
      <c r="M197" s="669">
        <v>0</v>
      </c>
    </row>
    <row r="198" spans="1:13" ht="14.4" customHeight="1" x14ac:dyDescent="0.3">
      <c r="A198" s="664" t="s">
        <v>2949</v>
      </c>
      <c r="B198" s="665" t="s">
        <v>2683</v>
      </c>
      <c r="C198" s="665" t="s">
        <v>1564</v>
      </c>
      <c r="D198" s="665" t="s">
        <v>1460</v>
      </c>
      <c r="E198" s="665" t="s">
        <v>2686</v>
      </c>
      <c r="F198" s="668"/>
      <c r="G198" s="668"/>
      <c r="H198" s="681">
        <v>0</v>
      </c>
      <c r="I198" s="668">
        <v>1</v>
      </c>
      <c r="J198" s="668">
        <v>368.16</v>
      </c>
      <c r="K198" s="681">
        <v>1</v>
      </c>
      <c r="L198" s="668">
        <v>1</v>
      </c>
      <c r="M198" s="669">
        <v>368.16</v>
      </c>
    </row>
    <row r="199" spans="1:13" ht="14.4" customHeight="1" x14ac:dyDescent="0.3">
      <c r="A199" s="664" t="s">
        <v>2949</v>
      </c>
      <c r="B199" s="665" t="s">
        <v>2683</v>
      </c>
      <c r="C199" s="665" t="s">
        <v>3006</v>
      </c>
      <c r="D199" s="665" t="s">
        <v>1460</v>
      </c>
      <c r="E199" s="665" t="s">
        <v>2687</v>
      </c>
      <c r="F199" s="668"/>
      <c r="G199" s="668"/>
      <c r="H199" s="681">
        <v>0</v>
      </c>
      <c r="I199" s="668">
        <v>2</v>
      </c>
      <c r="J199" s="668">
        <v>1472.66</v>
      </c>
      <c r="K199" s="681">
        <v>1</v>
      </c>
      <c r="L199" s="668">
        <v>2</v>
      </c>
      <c r="M199" s="669">
        <v>1472.66</v>
      </c>
    </row>
    <row r="200" spans="1:13" ht="14.4" customHeight="1" x14ac:dyDescent="0.3">
      <c r="A200" s="664" t="s">
        <v>2949</v>
      </c>
      <c r="B200" s="665" t="s">
        <v>2683</v>
      </c>
      <c r="C200" s="665" t="s">
        <v>3045</v>
      </c>
      <c r="D200" s="665" t="s">
        <v>1485</v>
      </c>
      <c r="E200" s="665" t="s">
        <v>2685</v>
      </c>
      <c r="F200" s="668"/>
      <c r="G200" s="668"/>
      <c r="H200" s="681">
        <v>0</v>
      </c>
      <c r="I200" s="668">
        <v>1</v>
      </c>
      <c r="J200" s="668">
        <v>1385.62</v>
      </c>
      <c r="K200" s="681">
        <v>1</v>
      </c>
      <c r="L200" s="668">
        <v>1</v>
      </c>
      <c r="M200" s="669">
        <v>1385.62</v>
      </c>
    </row>
    <row r="201" spans="1:13" ht="14.4" customHeight="1" x14ac:dyDescent="0.3">
      <c r="A201" s="664" t="s">
        <v>2949</v>
      </c>
      <c r="B201" s="665" t="s">
        <v>2691</v>
      </c>
      <c r="C201" s="665" t="s">
        <v>1588</v>
      </c>
      <c r="D201" s="665" t="s">
        <v>2692</v>
      </c>
      <c r="E201" s="665" t="s">
        <v>2693</v>
      </c>
      <c r="F201" s="668"/>
      <c r="G201" s="668"/>
      <c r="H201" s="681">
        <v>0</v>
      </c>
      <c r="I201" s="668">
        <v>3</v>
      </c>
      <c r="J201" s="668">
        <v>280.29000000000002</v>
      </c>
      <c r="K201" s="681">
        <v>1</v>
      </c>
      <c r="L201" s="668">
        <v>3</v>
      </c>
      <c r="M201" s="669">
        <v>280.29000000000002</v>
      </c>
    </row>
    <row r="202" spans="1:13" ht="14.4" customHeight="1" x14ac:dyDescent="0.3">
      <c r="A202" s="664" t="s">
        <v>2949</v>
      </c>
      <c r="B202" s="665" t="s">
        <v>2691</v>
      </c>
      <c r="C202" s="665" t="s">
        <v>1594</v>
      </c>
      <c r="D202" s="665" t="s">
        <v>2692</v>
      </c>
      <c r="E202" s="665" t="s">
        <v>2694</v>
      </c>
      <c r="F202" s="668"/>
      <c r="G202" s="668"/>
      <c r="H202" s="681">
        <v>0</v>
      </c>
      <c r="I202" s="668">
        <v>20</v>
      </c>
      <c r="J202" s="668">
        <v>3737.3999999999996</v>
      </c>
      <c r="K202" s="681">
        <v>1</v>
      </c>
      <c r="L202" s="668">
        <v>20</v>
      </c>
      <c r="M202" s="669">
        <v>3737.3999999999996</v>
      </c>
    </row>
    <row r="203" spans="1:13" ht="14.4" customHeight="1" x14ac:dyDescent="0.3">
      <c r="A203" s="664" t="s">
        <v>2949</v>
      </c>
      <c r="B203" s="665" t="s">
        <v>2728</v>
      </c>
      <c r="C203" s="665" t="s">
        <v>3675</v>
      </c>
      <c r="D203" s="665" t="s">
        <v>2729</v>
      </c>
      <c r="E203" s="665" t="s">
        <v>3676</v>
      </c>
      <c r="F203" s="668"/>
      <c r="G203" s="668"/>
      <c r="H203" s="681">
        <v>0</v>
      </c>
      <c r="I203" s="668">
        <v>1</v>
      </c>
      <c r="J203" s="668">
        <v>819.07</v>
      </c>
      <c r="K203" s="681">
        <v>1</v>
      </c>
      <c r="L203" s="668">
        <v>1</v>
      </c>
      <c r="M203" s="669">
        <v>819.07</v>
      </c>
    </row>
    <row r="204" spans="1:13" ht="14.4" customHeight="1" x14ac:dyDescent="0.3">
      <c r="A204" s="664" t="s">
        <v>2949</v>
      </c>
      <c r="B204" s="665" t="s">
        <v>2737</v>
      </c>
      <c r="C204" s="665" t="s">
        <v>3237</v>
      </c>
      <c r="D204" s="665" t="s">
        <v>3238</v>
      </c>
      <c r="E204" s="665" t="s">
        <v>3239</v>
      </c>
      <c r="F204" s="668"/>
      <c r="G204" s="668"/>
      <c r="H204" s="681">
        <v>0</v>
      </c>
      <c r="I204" s="668">
        <v>1</v>
      </c>
      <c r="J204" s="668">
        <v>117.73</v>
      </c>
      <c r="K204" s="681">
        <v>1</v>
      </c>
      <c r="L204" s="668">
        <v>1</v>
      </c>
      <c r="M204" s="669">
        <v>117.73</v>
      </c>
    </row>
    <row r="205" spans="1:13" ht="14.4" customHeight="1" x14ac:dyDescent="0.3">
      <c r="A205" s="664" t="s">
        <v>2949</v>
      </c>
      <c r="B205" s="665" t="s">
        <v>2737</v>
      </c>
      <c r="C205" s="665" t="s">
        <v>1498</v>
      </c>
      <c r="D205" s="665" t="s">
        <v>2738</v>
      </c>
      <c r="E205" s="665" t="s">
        <v>2739</v>
      </c>
      <c r="F205" s="668"/>
      <c r="G205" s="668"/>
      <c r="H205" s="681">
        <v>0</v>
      </c>
      <c r="I205" s="668">
        <v>1</v>
      </c>
      <c r="J205" s="668">
        <v>117.73</v>
      </c>
      <c r="K205" s="681">
        <v>1</v>
      </c>
      <c r="L205" s="668">
        <v>1</v>
      </c>
      <c r="M205" s="669">
        <v>117.73</v>
      </c>
    </row>
    <row r="206" spans="1:13" ht="14.4" customHeight="1" x14ac:dyDescent="0.3">
      <c r="A206" s="664" t="s">
        <v>2949</v>
      </c>
      <c r="B206" s="665" t="s">
        <v>2755</v>
      </c>
      <c r="C206" s="665" t="s">
        <v>1716</v>
      </c>
      <c r="D206" s="665" t="s">
        <v>2425</v>
      </c>
      <c r="E206" s="665" t="s">
        <v>2756</v>
      </c>
      <c r="F206" s="668"/>
      <c r="G206" s="668"/>
      <c r="H206" s="681">
        <v>0</v>
      </c>
      <c r="I206" s="668">
        <v>1</v>
      </c>
      <c r="J206" s="668">
        <v>154.36000000000001</v>
      </c>
      <c r="K206" s="681">
        <v>1</v>
      </c>
      <c r="L206" s="668">
        <v>1</v>
      </c>
      <c r="M206" s="669">
        <v>154.36000000000001</v>
      </c>
    </row>
    <row r="207" spans="1:13" ht="14.4" customHeight="1" x14ac:dyDescent="0.3">
      <c r="A207" s="664" t="s">
        <v>2950</v>
      </c>
      <c r="B207" s="665" t="s">
        <v>2691</v>
      </c>
      <c r="C207" s="665" t="s">
        <v>1588</v>
      </c>
      <c r="D207" s="665" t="s">
        <v>2692</v>
      </c>
      <c r="E207" s="665" t="s">
        <v>2693</v>
      </c>
      <c r="F207" s="668"/>
      <c r="G207" s="668"/>
      <c r="H207" s="681">
        <v>0</v>
      </c>
      <c r="I207" s="668">
        <v>6</v>
      </c>
      <c r="J207" s="668">
        <v>560.58000000000004</v>
      </c>
      <c r="K207" s="681">
        <v>1</v>
      </c>
      <c r="L207" s="668">
        <v>6</v>
      </c>
      <c r="M207" s="669">
        <v>560.58000000000004</v>
      </c>
    </row>
    <row r="208" spans="1:13" ht="14.4" customHeight="1" x14ac:dyDescent="0.3">
      <c r="A208" s="664" t="s">
        <v>2950</v>
      </c>
      <c r="B208" s="665" t="s">
        <v>2691</v>
      </c>
      <c r="C208" s="665" t="s">
        <v>1594</v>
      </c>
      <c r="D208" s="665" t="s">
        <v>2692</v>
      </c>
      <c r="E208" s="665" t="s">
        <v>2694</v>
      </c>
      <c r="F208" s="668"/>
      <c r="G208" s="668"/>
      <c r="H208" s="681">
        <v>0</v>
      </c>
      <c r="I208" s="668">
        <v>36</v>
      </c>
      <c r="J208" s="668">
        <v>6727.32</v>
      </c>
      <c r="K208" s="681">
        <v>1</v>
      </c>
      <c r="L208" s="668">
        <v>36</v>
      </c>
      <c r="M208" s="669">
        <v>6727.32</v>
      </c>
    </row>
    <row r="209" spans="1:13" ht="14.4" customHeight="1" x14ac:dyDescent="0.3">
      <c r="A209" s="664" t="s">
        <v>2950</v>
      </c>
      <c r="B209" s="665" t="s">
        <v>2748</v>
      </c>
      <c r="C209" s="665" t="s">
        <v>1537</v>
      </c>
      <c r="D209" s="665" t="s">
        <v>2750</v>
      </c>
      <c r="E209" s="665" t="s">
        <v>2751</v>
      </c>
      <c r="F209" s="668"/>
      <c r="G209" s="668"/>
      <c r="H209" s="681">
        <v>0</v>
      </c>
      <c r="I209" s="668">
        <v>1</v>
      </c>
      <c r="J209" s="668">
        <v>46.07</v>
      </c>
      <c r="K209" s="681">
        <v>1</v>
      </c>
      <c r="L209" s="668">
        <v>1</v>
      </c>
      <c r="M209" s="669">
        <v>46.07</v>
      </c>
    </row>
    <row r="210" spans="1:13" ht="14.4" customHeight="1" x14ac:dyDescent="0.3">
      <c r="A210" s="664" t="s">
        <v>2950</v>
      </c>
      <c r="B210" s="665" t="s">
        <v>2773</v>
      </c>
      <c r="C210" s="665" t="s">
        <v>3295</v>
      </c>
      <c r="D210" s="665" t="s">
        <v>2774</v>
      </c>
      <c r="E210" s="665" t="s">
        <v>3296</v>
      </c>
      <c r="F210" s="668"/>
      <c r="G210" s="668"/>
      <c r="H210" s="681">
        <v>0</v>
      </c>
      <c r="I210" s="668">
        <v>2</v>
      </c>
      <c r="J210" s="668">
        <v>282.18</v>
      </c>
      <c r="K210" s="681">
        <v>1</v>
      </c>
      <c r="L210" s="668">
        <v>2</v>
      </c>
      <c r="M210" s="669">
        <v>282.18</v>
      </c>
    </row>
    <row r="211" spans="1:13" ht="14.4" customHeight="1" x14ac:dyDescent="0.3">
      <c r="A211" s="664" t="s">
        <v>2950</v>
      </c>
      <c r="B211" s="665" t="s">
        <v>2820</v>
      </c>
      <c r="C211" s="665" t="s">
        <v>1530</v>
      </c>
      <c r="D211" s="665" t="s">
        <v>1531</v>
      </c>
      <c r="E211" s="665" t="s">
        <v>2821</v>
      </c>
      <c r="F211" s="668"/>
      <c r="G211" s="668"/>
      <c r="H211" s="681">
        <v>0</v>
      </c>
      <c r="I211" s="668">
        <v>2</v>
      </c>
      <c r="J211" s="668">
        <v>127.5</v>
      </c>
      <c r="K211" s="681">
        <v>1</v>
      </c>
      <c r="L211" s="668">
        <v>2</v>
      </c>
      <c r="M211" s="669">
        <v>127.5</v>
      </c>
    </row>
    <row r="212" spans="1:13" ht="14.4" customHeight="1" x14ac:dyDescent="0.3">
      <c r="A212" s="664" t="s">
        <v>2950</v>
      </c>
      <c r="B212" s="665" t="s">
        <v>4094</v>
      </c>
      <c r="C212" s="665" t="s">
        <v>3408</v>
      </c>
      <c r="D212" s="665" t="s">
        <v>3409</v>
      </c>
      <c r="E212" s="665" t="s">
        <v>3410</v>
      </c>
      <c r="F212" s="668"/>
      <c r="G212" s="668"/>
      <c r="H212" s="681">
        <v>0</v>
      </c>
      <c r="I212" s="668">
        <v>1</v>
      </c>
      <c r="J212" s="668">
        <v>207.45</v>
      </c>
      <c r="K212" s="681">
        <v>1</v>
      </c>
      <c r="L212" s="668">
        <v>1</v>
      </c>
      <c r="M212" s="669">
        <v>207.45</v>
      </c>
    </row>
    <row r="213" spans="1:13" ht="14.4" customHeight="1" x14ac:dyDescent="0.3">
      <c r="A213" s="664" t="s">
        <v>2951</v>
      </c>
      <c r="B213" s="665" t="s">
        <v>2830</v>
      </c>
      <c r="C213" s="665" t="s">
        <v>2354</v>
      </c>
      <c r="D213" s="665" t="s">
        <v>2355</v>
      </c>
      <c r="E213" s="665" t="s">
        <v>2831</v>
      </c>
      <c r="F213" s="668"/>
      <c r="G213" s="668"/>
      <c r="H213" s="681">
        <v>0</v>
      </c>
      <c r="I213" s="668">
        <v>2</v>
      </c>
      <c r="J213" s="668">
        <v>83.26</v>
      </c>
      <c r="K213" s="681">
        <v>1</v>
      </c>
      <c r="L213" s="668">
        <v>2</v>
      </c>
      <c r="M213" s="669">
        <v>83.26</v>
      </c>
    </row>
    <row r="214" spans="1:13" ht="14.4" customHeight="1" x14ac:dyDescent="0.3">
      <c r="A214" s="664" t="s">
        <v>2951</v>
      </c>
      <c r="B214" s="665" t="s">
        <v>2683</v>
      </c>
      <c r="C214" s="665" t="s">
        <v>3198</v>
      </c>
      <c r="D214" s="665" t="s">
        <v>1460</v>
      </c>
      <c r="E214" s="665" t="s">
        <v>2847</v>
      </c>
      <c r="F214" s="668"/>
      <c r="G214" s="668"/>
      <c r="H214" s="681">
        <v>0</v>
      </c>
      <c r="I214" s="668">
        <v>3</v>
      </c>
      <c r="J214" s="668">
        <v>3464.04</v>
      </c>
      <c r="K214" s="681">
        <v>1</v>
      </c>
      <c r="L214" s="668">
        <v>3</v>
      </c>
      <c r="M214" s="669">
        <v>3464.04</v>
      </c>
    </row>
    <row r="215" spans="1:13" ht="14.4" customHeight="1" x14ac:dyDescent="0.3">
      <c r="A215" s="664" t="s">
        <v>2951</v>
      </c>
      <c r="B215" s="665" t="s">
        <v>2691</v>
      </c>
      <c r="C215" s="665" t="s">
        <v>1588</v>
      </c>
      <c r="D215" s="665" t="s">
        <v>2692</v>
      </c>
      <c r="E215" s="665" t="s">
        <v>2693</v>
      </c>
      <c r="F215" s="668"/>
      <c r="G215" s="668"/>
      <c r="H215" s="681">
        <v>0</v>
      </c>
      <c r="I215" s="668">
        <v>15</v>
      </c>
      <c r="J215" s="668">
        <v>1401.45</v>
      </c>
      <c r="K215" s="681">
        <v>1</v>
      </c>
      <c r="L215" s="668">
        <v>15</v>
      </c>
      <c r="M215" s="669">
        <v>1401.45</v>
      </c>
    </row>
    <row r="216" spans="1:13" ht="14.4" customHeight="1" x14ac:dyDescent="0.3">
      <c r="A216" s="664" t="s">
        <v>2951</v>
      </c>
      <c r="B216" s="665" t="s">
        <v>2691</v>
      </c>
      <c r="C216" s="665" t="s">
        <v>1594</v>
      </c>
      <c r="D216" s="665" t="s">
        <v>2692</v>
      </c>
      <c r="E216" s="665" t="s">
        <v>2694</v>
      </c>
      <c r="F216" s="668"/>
      <c r="G216" s="668"/>
      <c r="H216" s="681">
        <v>0</v>
      </c>
      <c r="I216" s="668">
        <v>8</v>
      </c>
      <c r="J216" s="668">
        <v>1494.96</v>
      </c>
      <c r="K216" s="681">
        <v>1</v>
      </c>
      <c r="L216" s="668">
        <v>8</v>
      </c>
      <c r="M216" s="669">
        <v>1494.96</v>
      </c>
    </row>
    <row r="217" spans="1:13" ht="14.4" customHeight="1" x14ac:dyDescent="0.3">
      <c r="A217" s="664" t="s">
        <v>2951</v>
      </c>
      <c r="B217" s="665" t="s">
        <v>2740</v>
      </c>
      <c r="C217" s="665" t="s">
        <v>3805</v>
      </c>
      <c r="D217" s="665" t="s">
        <v>2741</v>
      </c>
      <c r="E217" s="665" t="s">
        <v>3768</v>
      </c>
      <c r="F217" s="668"/>
      <c r="G217" s="668"/>
      <c r="H217" s="681">
        <v>0</v>
      </c>
      <c r="I217" s="668">
        <v>2</v>
      </c>
      <c r="J217" s="668">
        <v>706.36</v>
      </c>
      <c r="K217" s="681">
        <v>1</v>
      </c>
      <c r="L217" s="668">
        <v>2</v>
      </c>
      <c r="M217" s="669">
        <v>706.36</v>
      </c>
    </row>
    <row r="218" spans="1:13" ht="14.4" customHeight="1" x14ac:dyDescent="0.3">
      <c r="A218" s="664" t="s">
        <v>2951</v>
      </c>
      <c r="B218" s="665" t="s">
        <v>2755</v>
      </c>
      <c r="C218" s="665" t="s">
        <v>1716</v>
      </c>
      <c r="D218" s="665" t="s">
        <v>2425</v>
      </c>
      <c r="E218" s="665" t="s">
        <v>2756</v>
      </c>
      <c r="F218" s="668"/>
      <c r="G218" s="668"/>
      <c r="H218" s="681">
        <v>0</v>
      </c>
      <c r="I218" s="668">
        <v>14</v>
      </c>
      <c r="J218" s="668">
        <v>2161.0400000000004</v>
      </c>
      <c r="K218" s="681">
        <v>1</v>
      </c>
      <c r="L218" s="668">
        <v>14</v>
      </c>
      <c r="M218" s="669">
        <v>2161.0400000000004</v>
      </c>
    </row>
    <row r="219" spans="1:13" ht="14.4" customHeight="1" x14ac:dyDescent="0.3">
      <c r="A219" s="664" t="s">
        <v>2951</v>
      </c>
      <c r="B219" s="665" t="s">
        <v>2755</v>
      </c>
      <c r="C219" s="665" t="s">
        <v>2424</v>
      </c>
      <c r="D219" s="665" t="s">
        <v>2425</v>
      </c>
      <c r="E219" s="665" t="s">
        <v>2880</v>
      </c>
      <c r="F219" s="668"/>
      <c r="G219" s="668"/>
      <c r="H219" s="681">
        <v>0</v>
      </c>
      <c r="I219" s="668">
        <v>1</v>
      </c>
      <c r="J219" s="668">
        <v>225.06</v>
      </c>
      <c r="K219" s="681">
        <v>1</v>
      </c>
      <c r="L219" s="668">
        <v>1</v>
      </c>
      <c r="M219" s="669">
        <v>225.06</v>
      </c>
    </row>
    <row r="220" spans="1:13" ht="14.4" customHeight="1" x14ac:dyDescent="0.3">
      <c r="A220" s="664" t="s">
        <v>2951</v>
      </c>
      <c r="B220" s="665" t="s">
        <v>2773</v>
      </c>
      <c r="C220" s="665" t="s">
        <v>1731</v>
      </c>
      <c r="D220" s="665" t="s">
        <v>2774</v>
      </c>
      <c r="E220" s="665" t="s">
        <v>2775</v>
      </c>
      <c r="F220" s="668"/>
      <c r="G220" s="668"/>
      <c r="H220" s="681">
        <v>0</v>
      </c>
      <c r="I220" s="668">
        <v>3</v>
      </c>
      <c r="J220" s="668">
        <v>211.62</v>
      </c>
      <c r="K220" s="681">
        <v>1</v>
      </c>
      <c r="L220" s="668">
        <v>3</v>
      </c>
      <c r="M220" s="669">
        <v>211.62</v>
      </c>
    </row>
    <row r="221" spans="1:13" ht="14.4" customHeight="1" x14ac:dyDescent="0.3">
      <c r="A221" s="664" t="s">
        <v>2951</v>
      </c>
      <c r="B221" s="665" t="s">
        <v>2792</v>
      </c>
      <c r="C221" s="665" t="s">
        <v>1442</v>
      </c>
      <c r="D221" s="665" t="s">
        <v>578</v>
      </c>
      <c r="E221" s="665" t="s">
        <v>2794</v>
      </c>
      <c r="F221" s="668"/>
      <c r="G221" s="668"/>
      <c r="H221" s="681">
        <v>0</v>
      </c>
      <c r="I221" s="668">
        <v>2</v>
      </c>
      <c r="J221" s="668">
        <v>73.08</v>
      </c>
      <c r="K221" s="681">
        <v>1</v>
      </c>
      <c r="L221" s="668">
        <v>2</v>
      </c>
      <c r="M221" s="669">
        <v>73.08</v>
      </c>
    </row>
    <row r="222" spans="1:13" ht="14.4" customHeight="1" x14ac:dyDescent="0.3">
      <c r="A222" s="664" t="s">
        <v>2951</v>
      </c>
      <c r="B222" s="665" t="s">
        <v>2792</v>
      </c>
      <c r="C222" s="665" t="s">
        <v>3163</v>
      </c>
      <c r="D222" s="665" t="s">
        <v>578</v>
      </c>
      <c r="E222" s="665" t="s">
        <v>3164</v>
      </c>
      <c r="F222" s="668"/>
      <c r="G222" s="668"/>
      <c r="H222" s="681"/>
      <c r="I222" s="668">
        <v>1</v>
      </c>
      <c r="J222" s="668">
        <v>0</v>
      </c>
      <c r="K222" s="681"/>
      <c r="L222" s="668">
        <v>1</v>
      </c>
      <c r="M222" s="669">
        <v>0</v>
      </c>
    </row>
    <row r="223" spans="1:13" ht="14.4" customHeight="1" x14ac:dyDescent="0.3">
      <c r="A223" s="664" t="s">
        <v>2951</v>
      </c>
      <c r="B223" s="665" t="s">
        <v>4095</v>
      </c>
      <c r="C223" s="665" t="s">
        <v>3437</v>
      </c>
      <c r="D223" s="665" t="s">
        <v>3438</v>
      </c>
      <c r="E223" s="665" t="s">
        <v>3439</v>
      </c>
      <c r="F223" s="668"/>
      <c r="G223" s="668"/>
      <c r="H223" s="681">
        <v>0</v>
      </c>
      <c r="I223" s="668">
        <v>1</v>
      </c>
      <c r="J223" s="668">
        <v>141.25</v>
      </c>
      <c r="K223" s="681">
        <v>1</v>
      </c>
      <c r="L223" s="668">
        <v>1</v>
      </c>
      <c r="M223" s="669">
        <v>141.25</v>
      </c>
    </row>
    <row r="224" spans="1:13" ht="14.4" customHeight="1" x14ac:dyDescent="0.3">
      <c r="A224" s="664" t="s">
        <v>2951</v>
      </c>
      <c r="B224" s="665" t="s">
        <v>2907</v>
      </c>
      <c r="C224" s="665" t="s">
        <v>3983</v>
      </c>
      <c r="D224" s="665" t="s">
        <v>2322</v>
      </c>
      <c r="E224" s="665" t="s">
        <v>3768</v>
      </c>
      <c r="F224" s="668"/>
      <c r="G224" s="668"/>
      <c r="H224" s="681">
        <v>0</v>
      </c>
      <c r="I224" s="668">
        <v>1</v>
      </c>
      <c r="J224" s="668">
        <v>207.45</v>
      </c>
      <c r="K224" s="681">
        <v>1</v>
      </c>
      <c r="L224" s="668">
        <v>1</v>
      </c>
      <c r="M224" s="669">
        <v>207.45</v>
      </c>
    </row>
    <row r="225" spans="1:13" ht="14.4" customHeight="1" x14ac:dyDescent="0.3">
      <c r="A225" s="664" t="s">
        <v>2951</v>
      </c>
      <c r="B225" s="665" t="s">
        <v>2822</v>
      </c>
      <c r="C225" s="665" t="s">
        <v>3419</v>
      </c>
      <c r="D225" s="665" t="s">
        <v>3420</v>
      </c>
      <c r="E225" s="665" t="s">
        <v>3421</v>
      </c>
      <c r="F225" s="668"/>
      <c r="G225" s="668"/>
      <c r="H225" s="681">
        <v>0</v>
      </c>
      <c r="I225" s="668">
        <v>1</v>
      </c>
      <c r="J225" s="668">
        <v>23.06</v>
      </c>
      <c r="K225" s="681">
        <v>1</v>
      </c>
      <c r="L225" s="668">
        <v>1</v>
      </c>
      <c r="M225" s="669">
        <v>23.06</v>
      </c>
    </row>
    <row r="226" spans="1:13" ht="14.4" customHeight="1" x14ac:dyDescent="0.3">
      <c r="A226" s="664" t="s">
        <v>2952</v>
      </c>
      <c r="B226" s="665" t="s">
        <v>2830</v>
      </c>
      <c r="C226" s="665" t="s">
        <v>2354</v>
      </c>
      <c r="D226" s="665" t="s">
        <v>2355</v>
      </c>
      <c r="E226" s="665" t="s">
        <v>2831</v>
      </c>
      <c r="F226" s="668"/>
      <c r="G226" s="668"/>
      <c r="H226" s="681">
        <v>0</v>
      </c>
      <c r="I226" s="668">
        <v>2</v>
      </c>
      <c r="J226" s="668">
        <v>83.26</v>
      </c>
      <c r="K226" s="681">
        <v>1</v>
      </c>
      <c r="L226" s="668">
        <v>2</v>
      </c>
      <c r="M226" s="669">
        <v>83.26</v>
      </c>
    </row>
    <row r="227" spans="1:13" ht="14.4" customHeight="1" x14ac:dyDescent="0.3">
      <c r="A227" s="664" t="s">
        <v>2952</v>
      </c>
      <c r="B227" s="665" t="s">
        <v>2656</v>
      </c>
      <c r="C227" s="665" t="s">
        <v>3019</v>
      </c>
      <c r="D227" s="665" t="s">
        <v>2660</v>
      </c>
      <c r="E227" s="665" t="s">
        <v>2663</v>
      </c>
      <c r="F227" s="668"/>
      <c r="G227" s="668"/>
      <c r="H227" s="681">
        <v>0</v>
      </c>
      <c r="I227" s="668">
        <v>1</v>
      </c>
      <c r="J227" s="668">
        <v>205.84</v>
      </c>
      <c r="K227" s="681">
        <v>1</v>
      </c>
      <c r="L227" s="668">
        <v>1</v>
      </c>
      <c r="M227" s="669">
        <v>205.84</v>
      </c>
    </row>
    <row r="228" spans="1:13" ht="14.4" customHeight="1" x14ac:dyDescent="0.3">
      <c r="A228" s="664" t="s">
        <v>2952</v>
      </c>
      <c r="B228" s="665" t="s">
        <v>2656</v>
      </c>
      <c r="C228" s="665" t="s">
        <v>3262</v>
      </c>
      <c r="D228" s="665" t="s">
        <v>2660</v>
      </c>
      <c r="E228" s="665" t="s">
        <v>3263</v>
      </c>
      <c r="F228" s="668"/>
      <c r="G228" s="668"/>
      <c r="H228" s="681"/>
      <c r="I228" s="668">
        <v>5</v>
      </c>
      <c r="J228" s="668">
        <v>0</v>
      </c>
      <c r="K228" s="681"/>
      <c r="L228" s="668">
        <v>5</v>
      </c>
      <c r="M228" s="669">
        <v>0</v>
      </c>
    </row>
    <row r="229" spans="1:13" ht="14.4" customHeight="1" x14ac:dyDescent="0.3">
      <c r="A229" s="664" t="s">
        <v>2952</v>
      </c>
      <c r="B229" s="665" t="s">
        <v>2656</v>
      </c>
      <c r="C229" s="665" t="s">
        <v>1469</v>
      </c>
      <c r="D229" s="665" t="s">
        <v>2660</v>
      </c>
      <c r="E229" s="665" t="s">
        <v>2662</v>
      </c>
      <c r="F229" s="668"/>
      <c r="G229" s="668"/>
      <c r="H229" s="681">
        <v>0</v>
      </c>
      <c r="I229" s="668">
        <v>2</v>
      </c>
      <c r="J229" s="668">
        <v>115.28</v>
      </c>
      <c r="K229" s="681">
        <v>1</v>
      </c>
      <c r="L229" s="668">
        <v>2</v>
      </c>
      <c r="M229" s="669">
        <v>115.28</v>
      </c>
    </row>
    <row r="230" spans="1:13" ht="14.4" customHeight="1" x14ac:dyDescent="0.3">
      <c r="A230" s="664" t="s">
        <v>2952</v>
      </c>
      <c r="B230" s="665" t="s">
        <v>2656</v>
      </c>
      <c r="C230" s="665" t="s">
        <v>3670</v>
      </c>
      <c r="D230" s="665" t="s">
        <v>2657</v>
      </c>
      <c r="E230" s="665" t="s">
        <v>3671</v>
      </c>
      <c r="F230" s="668">
        <v>1</v>
      </c>
      <c r="G230" s="668">
        <v>0</v>
      </c>
      <c r="H230" s="681"/>
      <c r="I230" s="668"/>
      <c r="J230" s="668"/>
      <c r="K230" s="681"/>
      <c r="L230" s="668">
        <v>1</v>
      </c>
      <c r="M230" s="669">
        <v>0</v>
      </c>
    </row>
    <row r="231" spans="1:13" ht="14.4" customHeight="1" x14ac:dyDescent="0.3">
      <c r="A231" s="664" t="s">
        <v>2952</v>
      </c>
      <c r="B231" s="665" t="s">
        <v>2656</v>
      </c>
      <c r="C231" s="665" t="s">
        <v>3170</v>
      </c>
      <c r="D231" s="665" t="s">
        <v>2660</v>
      </c>
      <c r="E231" s="665" t="s">
        <v>3171</v>
      </c>
      <c r="F231" s="668"/>
      <c r="G231" s="668"/>
      <c r="H231" s="681"/>
      <c r="I231" s="668">
        <v>6</v>
      </c>
      <c r="J231" s="668">
        <v>0</v>
      </c>
      <c r="K231" s="681"/>
      <c r="L231" s="668">
        <v>6</v>
      </c>
      <c r="M231" s="669">
        <v>0</v>
      </c>
    </row>
    <row r="232" spans="1:13" ht="14.4" customHeight="1" x14ac:dyDescent="0.3">
      <c r="A232" s="664" t="s">
        <v>2952</v>
      </c>
      <c r="B232" s="665" t="s">
        <v>2656</v>
      </c>
      <c r="C232" s="665" t="s">
        <v>3172</v>
      </c>
      <c r="D232" s="665" t="s">
        <v>2660</v>
      </c>
      <c r="E232" s="665" t="s">
        <v>3173</v>
      </c>
      <c r="F232" s="668"/>
      <c r="G232" s="668"/>
      <c r="H232" s="681"/>
      <c r="I232" s="668">
        <v>2</v>
      </c>
      <c r="J232" s="668">
        <v>0</v>
      </c>
      <c r="K232" s="681"/>
      <c r="L232" s="668">
        <v>2</v>
      </c>
      <c r="M232" s="669">
        <v>0</v>
      </c>
    </row>
    <row r="233" spans="1:13" ht="14.4" customHeight="1" x14ac:dyDescent="0.3">
      <c r="A233" s="664" t="s">
        <v>2952</v>
      </c>
      <c r="B233" s="665" t="s">
        <v>2664</v>
      </c>
      <c r="C233" s="665" t="s">
        <v>1455</v>
      </c>
      <c r="D233" s="665" t="s">
        <v>1456</v>
      </c>
      <c r="E233" s="665" t="s">
        <v>2665</v>
      </c>
      <c r="F233" s="668"/>
      <c r="G233" s="668"/>
      <c r="H233" s="681">
        <v>0</v>
      </c>
      <c r="I233" s="668">
        <v>1</v>
      </c>
      <c r="J233" s="668">
        <v>57.64</v>
      </c>
      <c r="K233" s="681">
        <v>1</v>
      </c>
      <c r="L233" s="668">
        <v>1</v>
      </c>
      <c r="M233" s="669">
        <v>57.64</v>
      </c>
    </row>
    <row r="234" spans="1:13" ht="14.4" customHeight="1" x14ac:dyDescent="0.3">
      <c r="A234" s="664" t="s">
        <v>2952</v>
      </c>
      <c r="B234" s="665" t="s">
        <v>2664</v>
      </c>
      <c r="C234" s="665" t="s">
        <v>3155</v>
      </c>
      <c r="D234" s="665" t="s">
        <v>1456</v>
      </c>
      <c r="E234" s="665" t="s">
        <v>3156</v>
      </c>
      <c r="F234" s="668"/>
      <c r="G234" s="668"/>
      <c r="H234" s="681">
        <v>0</v>
      </c>
      <c r="I234" s="668">
        <v>5</v>
      </c>
      <c r="J234" s="668">
        <v>576.35</v>
      </c>
      <c r="K234" s="681">
        <v>1</v>
      </c>
      <c r="L234" s="668">
        <v>5</v>
      </c>
      <c r="M234" s="669">
        <v>576.35</v>
      </c>
    </row>
    <row r="235" spans="1:13" ht="14.4" customHeight="1" x14ac:dyDescent="0.3">
      <c r="A235" s="664" t="s">
        <v>2952</v>
      </c>
      <c r="B235" s="665" t="s">
        <v>2679</v>
      </c>
      <c r="C235" s="665" t="s">
        <v>1541</v>
      </c>
      <c r="D235" s="665" t="s">
        <v>2680</v>
      </c>
      <c r="E235" s="665" t="s">
        <v>2681</v>
      </c>
      <c r="F235" s="668"/>
      <c r="G235" s="668"/>
      <c r="H235" s="681">
        <v>0</v>
      </c>
      <c r="I235" s="668">
        <v>1</v>
      </c>
      <c r="J235" s="668">
        <v>120.61</v>
      </c>
      <c r="K235" s="681">
        <v>1</v>
      </c>
      <c r="L235" s="668">
        <v>1</v>
      </c>
      <c r="M235" s="669">
        <v>120.61</v>
      </c>
    </row>
    <row r="236" spans="1:13" ht="14.4" customHeight="1" x14ac:dyDescent="0.3">
      <c r="A236" s="664" t="s">
        <v>2952</v>
      </c>
      <c r="B236" s="665" t="s">
        <v>2679</v>
      </c>
      <c r="C236" s="665" t="s">
        <v>1502</v>
      </c>
      <c r="D236" s="665" t="s">
        <v>2680</v>
      </c>
      <c r="E236" s="665" t="s">
        <v>2682</v>
      </c>
      <c r="F236" s="668"/>
      <c r="G236" s="668"/>
      <c r="H236" s="681">
        <v>0</v>
      </c>
      <c r="I236" s="668">
        <v>1</v>
      </c>
      <c r="J236" s="668">
        <v>184.74</v>
      </c>
      <c r="K236" s="681">
        <v>1</v>
      </c>
      <c r="L236" s="668">
        <v>1</v>
      </c>
      <c r="M236" s="669">
        <v>184.74</v>
      </c>
    </row>
    <row r="237" spans="1:13" ht="14.4" customHeight="1" x14ac:dyDescent="0.3">
      <c r="A237" s="664" t="s">
        <v>2952</v>
      </c>
      <c r="B237" s="665" t="s">
        <v>2683</v>
      </c>
      <c r="C237" s="665" t="s">
        <v>3004</v>
      </c>
      <c r="D237" s="665" t="s">
        <v>1460</v>
      </c>
      <c r="E237" s="665" t="s">
        <v>3005</v>
      </c>
      <c r="F237" s="668"/>
      <c r="G237" s="668"/>
      <c r="H237" s="681"/>
      <c r="I237" s="668">
        <v>1</v>
      </c>
      <c r="J237" s="668">
        <v>0</v>
      </c>
      <c r="K237" s="681"/>
      <c r="L237" s="668">
        <v>1</v>
      </c>
      <c r="M237" s="669">
        <v>0</v>
      </c>
    </row>
    <row r="238" spans="1:13" ht="14.4" customHeight="1" x14ac:dyDescent="0.3">
      <c r="A238" s="664" t="s">
        <v>2952</v>
      </c>
      <c r="B238" s="665" t="s">
        <v>2683</v>
      </c>
      <c r="C238" s="665" t="s">
        <v>3044</v>
      </c>
      <c r="D238" s="665" t="s">
        <v>1460</v>
      </c>
      <c r="E238" s="665" t="s">
        <v>2688</v>
      </c>
      <c r="F238" s="668"/>
      <c r="G238" s="668"/>
      <c r="H238" s="681">
        <v>0</v>
      </c>
      <c r="I238" s="668">
        <v>4</v>
      </c>
      <c r="J238" s="668">
        <v>2121.06</v>
      </c>
      <c r="K238" s="681">
        <v>1</v>
      </c>
      <c r="L238" s="668">
        <v>4</v>
      </c>
      <c r="M238" s="669">
        <v>2121.06</v>
      </c>
    </row>
    <row r="239" spans="1:13" ht="14.4" customHeight="1" x14ac:dyDescent="0.3">
      <c r="A239" s="664" t="s">
        <v>2952</v>
      </c>
      <c r="B239" s="665" t="s">
        <v>2683</v>
      </c>
      <c r="C239" s="665" t="s">
        <v>3006</v>
      </c>
      <c r="D239" s="665" t="s">
        <v>1460</v>
      </c>
      <c r="E239" s="665" t="s">
        <v>2687</v>
      </c>
      <c r="F239" s="668"/>
      <c r="G239" s="668"/>
      <c r="H239" s="681">
        <v>0</v>
      </c>
      <c r="I239" s="668">
        <v>5</v>
      </c>
      <c r="J239" s="668">
        <v>3996.73</v>
      </c>
      <c r="K239" s="681">
        <v>1</v>
      </c>
      <c r="L239" s="668">
        <v>5</v>
      </c>
      <c r="M239" s="669">
        <v>3996.73</v>
      </c>
    </row>
    <row r="240" spans="1:13" ht="14.4" customHeight="1" x14ac:dyDescent="0.3">
      <c r="A240" s="664" t="s">
        <v>2952</v>
      </c>
      <c r="B240" s="665" t="s">
        <v>2683</v>
      </c>
      <c r="C240" s="665" t="s">
        <v>3007</v>
      </c>
      <c r="D240" s="665" t="s">
        <v>1460</v>
      </c>
      <c r="E240" s="665" t="s">
        <v>3008</v>
      </c>
      <c r="F240" s="668"/>
      <c r="G240" s="668"/>
      <c r="H240" s="681"/>
      <c r="I240" s="668">
        <v>3</v>
      </c>
      <c r="J240" s="668">
        <v>0</v>
      </c>
      <c r="K240" s="681"/>
      <c r="L240" s="668">
        <v>3</v>
      </c>
      <c r="M240" s="669">
        <v>0</v>
      </c>
    </row>
    <row r="241" spans="1:13" ht="14.4" customHeight="1" x14ac:dyDescent="0.3">
      <c r="A241" s="664" t="s">
        <v>2952</v>
      </c>
      <c r="B241" s="665" t="s">
        <v>2683</v>
      </c>
      <c r="C241" s="665" t="s">
        <v>1459</v>
      </c>
      <c r="D241" s="665" t="s">
        <v>1460</v>
      </c>
      <c r="E241" s="665" t="s">
        <v>2689</v>
      </c>
      <c r="F241" s="668"/>
      <c r="G241" s="668"/>
      <c r="H241" s="681">
        <v>0</v>
      </c>
      <c r="I241" s="668">
        <v>1</v>
      </c>
      <c r="J241" s="668">
        <v>923.74</v>
      </c>
      <c r="K241" s="681">
        <v>1</v>
      </c>
      <c r="L241" s="668">
        <v>1</v>
      </c>
      <c r="M241" s="669">
        <v>923.74</v>
      </c>
    </row>
    <row r="242" spans="1:13" ht="14.4" customHeight="1" x14ac:dyDescent="0.3">
      <c r="A242" s="664" t="s">
        <v>2952</v>
      </c>
      <c r="B242" s="665" t="s">
        <v>2683</v>
      </c>
      <c r="C242" s="665" t="s">
        <v>3045</v>
      </c>
      <c r="D242" s="665" t="s">
        <v>1485</v>
      </c>
      <c r="E242" s="665" t="s">
        <v>2685</v>
      </c>
      <c r="F242" s="668"/>
      <c r="G242" s="668"/>
      <c r="H242" s="681">
        <v>0</v>
      </c>
      <c r="I242" s="668">
        <v>3</v>
      </c>
      <c r="J242" s="668">
        <v>4156.8599999999997</v>
      </c>
      <c r="K242" s="681">
        <v>1</v>
      </c>
      <c r="L242" s="668">
        <v>3</v>
      </c>
      <c r="M242" s="669">
        <v>4156.8599999999997</v>
      </c>
    </row>
    <row r="243" spans="1:13" ht="14.4" customHeight="1" x14ac:dyDescent="0.3">
      <c r="A243" s="664" t="s">
        <v>2952</v>
      </c>
      <c r="B243" s="665" t="s">
        <v>2683</v>
      </c>
      <c r="C243" s="665" t="s">
        <v>1484</v>
      </c>
      <c r="D243" s="665" t="s">
        <v>1485</v>
      </c>
      <c r="E243" s="665" t="s">
        <v>2690</v>
      </c>
      <c r="F243" s="668"/>
      <c r="G243" s="668"/>
      <c r="H243" s="681">
        <v>0</v>
      </c>
      <c r="I243" s="668">
        <v>5</v>
      </c>
      <c r="J243" s="668">
        <v>9237.4500000000007</v>
      </c>
      <c r="K243" s="681">
        <v>1</v>
      </c>
      <c r="L243" s="668">
        <v>5</v>
      </c>
      <c r="M243" s="669">
        <v>9237.4500000000007</v>
      </c>
    </row>
    <row r="244" spans="1:13" ht="14.4" customHeight="1" x14ac:dyDescent="0.3">
      <c r="A244" s="664" t="s">
        <v>2952</v>
      </c>
      <c r="B244" s="665" t="s">
        <v>2683</v>
      </c>
      <c r="C244" s="665" t="s">
        <v>3162</v>
      </c>
      <c r="D244" s="665" t="s">
        <v>1485</v>
      </c>
      <c r="E244" s="665" t="s">
        <v>3010</v>
      </c>
      <c r="F244" s="668"/>
      <c r="G244" s="668"/>
      <c r="H244" s="681">
        <v>0</v>
      </c>
      <c r="I244" s="668">
        <v>3</v>
      </c>
      <c r="J244" s="668">
        <v>6928.08</v>
      </c>
      <c r="K244" s="681">
        <v>1</v>
      </c>
      <c r="L244" s="668">
        <v>3</v>
      </c>
      <c r="M244" s="669">
        <v>6928.08</v>
      </c>
    </row>
    <row r="245" spans="1:13" ht="14.4" customHeight="1" x14ac:dyDescent="0.3">
      <c r="A245" s="664" t="s">
        <v>2952</v>
      </c>
      <c r="B245" s="665" t="s">
        <v>2683</v>
      </c>
      <c r="C245" s="665" t="s">
        <v>1596</v>
      </c>
      <c r="D245" s="665" t="s">
        <v>1485</v>
      </c>
      <c r="E245" s="665" t="s">
        <v>2685</v>
      </c>
      <c r="F245" s="668"/>
      <c r="G245" s="668"/>
      <c r="H245" s="681">
        <v>0</v>
      </c>
      <c r="I245" s="668">
        <v>2</v>
      </c>
      <c r="J245" s="668">
        <v>2771.24</v>
      </c>
      <c r="K245" s="681">
        <v>1</v>
      </c>
      <c r="L245" s="668">
        <v>2</v>
      </c>
      <c r="M245" s="669">
        <v>2771.24</v>
      </c>
    </row>
    <row r="246" spans="1:13" ht="14.4" customHeight="1" x14ac:dyDescent="0.3">
      <c r="A246" s="664" t="s">
        <v>2952</v>
      </c>
      <c r="B246" s="665" t="s">
        <v>2691</v>
      </c>
      <c r="C246" s="665" t="s">
        <v>4076</v>
      </c>
      <c r="D246" s="665" t="s">
        <v>4077</v>
      </c>
      <c r="E246" s="665" t="s">
        <v>3075</v>
      </c>
      <c r="F246" s="668">
        <v>1</v>
      </c>
      <c r="G246" s="668">
        <v>300.33</v>
      </c>
      <c r="H246" s="681">
        <v>1</v>
      </c>
      <c r="I246" s="668"/>
      <c r="J246" s="668"/>
      <c r="K246" s="681">
        <v>0</v>
      </c>
      <c r="L246" s="668">
        <v>1</v>
      </c>
      <c r="M246" s="669">
        <v>300.33</v>
      </c>
    </row>
    <row r="247" spans="1:13" ht="14.4" customHeight="1" x14ac:dyDescent="0.3">
      <c r="A247" s="664" t="s">
        <v>2952</v>
      </c>
      <c r="B247" s="665" t="s">
        <v>2691</v>
      </c>
      <c r="C247" s="665" t="s">
        <v>1594</v>
      </c>
      <c r="D247" s="665" t="s">
        <v>2692</v>
      </c>
      <c r="E247" s="665" t="s">
        <v>2694</v>
      </c>
      <c r="F247" s="668"/>
      <c r="G247" s="668"/>
      <c r="H247" s="681">
        <v>0</v>
      </c>
      <c r="I247" s="668">
        <v>73</v>
      </c>
      <c r="J247" s="668">
        <v>13641.51</v>
      </c>
      <c r="K247" s="681">
        <v>1</v>
      </c>
      <c r="L247" s="668">
        <v>73</v>
      </c>
      <c r="M247" s="669">
        <v>13641.51</v>
      </c>
    </row>
    <row r="248" spans="1:13" ht="14.4" customHeight="1" x14ac:dyDescent="0.3">
      <c r="A248" s="664" t="s">
        <v>2952</v>
      </c>
      <c r="B248" s="665" t="s">
        <v>2717</v>
      </c>
      <c r="C248" s="665" t="s">
        <v>3766</v>
      </c>
      <c r="D248" s="665" t="s">
        <v>3767</v>
      </c>
      <c r="E248" s="665" t="s">
        <v>3768</v>
      </c>
      <c r="F248" s="668"/>
      <c r="G248" s="668"/>
      <c r="H248" s="681">
        <v>0</v>
      </c>
      <c r="I248" s="668">
        <v>1</v>
      </c>
      <c r="J248" s="668">
        <v>289.62</v>
      </c>
      <c r="K248" s="681">
        <v>1</v>
      </c>
      <c r="L248" s="668">
        <v>1</v>
      </c>
      <c r="M248" s="669">
        <v>289.62</v>
      </c>
    </row>
    <row r="249" spans="1:13" ht="14.4" customHeight="1" x14ac:dyDescent="0.3">
      <c r="A249" s="664" t="s">
        <v>2952</v>
      </c>
      <c r="B249" s="665" t="s">
        <v>2728</v>
      </c>
      <c r="C249" s="665" t="s">
        <v>3673</v>
      </c>
      <c r="D249" s="665" t="s">
        <v>2729</v>
      </c>
      <c r="E249" s="665" t="s">
        <v>3674</v>
      </c>
      <c r="F249" s="668"/>
      <c r="G249" s="668"/>
      <c r="H249" s="681">
        <v>0</v>
      </c>
      <c r="I249" s="668">
        <v>1</v>
      </c>
      <c r="J249" s="668">
        <v>704.73</v>
      </c>
      <c r="K249" s="681">
        <v>1</v>
      </c>
      <c r="L249" s="668">
        <v>1</v>
      </c>
      <c r="M249" s="669">
        <v>704.73</v>
      </c>
    </row>
    <row r="250" spans="1:13" ht="14.4" customHeight="1" x14ac:dyDescent="0.3">
      <c r="A250" s="664" t="s">
        <v>2952</v>
      </c>
      <c r="B250" s="665" t="s">
        <v>2728</v>
      </c>
      <c r="C250" s="665" t="s">
        <v>3675</v>
      </c>
      <c r="D250" s="665" t="s">
        <v>2729</v>
      </c>
      <c r="E250" s="665" t="s">
        <v>3676</v>
      </c>
      <c r="F250" s="668"/>
      <c r="G250" s="668"/>
      <c r="H250" s="681">
        <v>0</v>
      </c>
      <c r="I250" s="668">
        <v>1</v>
      </c>
      <c r="J250" s="668">
        <v>819.07</v>
      </c>
      <c r="K250" s="681">
        <v>1</v>
      </c>
      <c r="L250" s="668">
        <v>1</v>
      </c>
      <c r="M250" s="669">
        <v>819.07</v>
      </c>
    </row>
    <row r="251" spans="1:13" ht="14.4" customHeight="1" x14ac:dyDescent="0.3">
      <c r="A251" s="664" t="s">
        <v>2952</v>
      </c>
      <c r="B251" s="665" t="s">
        <v>2737</v>
      </c>
      <c r="C251" s="665" t="s">
        <v>1495</v>
      </c>
      <c r="D251" s="665" t="s">
        <v>2738</v>
      </c>
      <c r="E251" s="665" t="s">
        <v>2711</v>
      </c>
      <c r="F251" s="668"/>
      <c r="G251" s="668"/>
      <c r="H251" s="681">
        <v>0</v>
      </c>
      <c r="I251" s="668">
        <v>1</v>
      </c>
      <c r="J251" s="668">
        <v>58.86</v>
      </c>
      <c r="K251" s="681">
        <v>1</v>
      </c>
      <c r="L251" s="668">
        <v>1</v>
      </c>
      <c r="M251" s="669">
        <v>58.86</v>
      </c>
    </row>
    <row r="252" spans="1:13" ht="14.4" customHeight="1" x14ac:dyDescent="0.3">
      <c r="A252" s="664" t="s">
        <v>2952</v>
      </c>
      <c r="B252" s="665" t="s">
        <v>2737</v>
      </c>
      <c r="C252" s="665" t="s">
        <v>1498</v>
      </c>
      <c r="D252" s="665" t="s">
        <v>2738</v>
      </c>
      <c r="E252" s="665" t="s">
        <v>2739</v>
      </c>
      <c r="F252" s="668"/>
      <c r="G252" s="668"/>
      <c r="H252" s="681">
        <v>0</v>
      </c>
      <c r="I252" s="668">
        <v>2</v>
      </c>
      <c r="J252" s="668">
        <v>235.46</v>
      </c>
      <c r="K252" s="681">
        <v>1</v>
      </c>
      <c r="L252" s="668">
        <v>2</v>
      </c>
      <c r="M252" s="669">
        <v>235.46</v>
      </c>
    </row>
    <row r="253" spans="1:13" ht="14.4" customHeight="1" x14ac:dyDescent="0.3">
      <c r="A253" s="664" t="s">
        <v>2952</v>
      </c>
      <c r="B253" s="665" t="s">
        <v>2748</v>
      </c>
      <c r="C253" s="665" t="s">
        <v>3540</v>
      </c>
      <c r="D253" s="665" t="s">
        <v>2750</v>
      </c>
      <c r="E253" s="665" t="s">
        <v>3541</v>
      </c>
      <c r="F253" s="668"/>
      <c r="G253" s="668"/>
      <c r="H253" s="681"/>
      <c r="I253" s="668">
        <v>1</v>
      </c>
      <c r="J253" s="668">
        <v>0</v>
      </c>
      <c r="K253" s="681"/>
      <c r="L253" s="668">
        <v>1</v>
      </c>
      <c r="M253" s="669">
        <v>0</v>
      </c>
    </row>
    <row r="254" spans="1:13" ht="14.4" customHeight="1" x14ac:dyDescent="0.3">
      <c r="A254" s="664" t="s">
        <v>2952</v>
      </c>
      <c r="B254" s="665" t="s">
        <v>2755</v>
      </c>
      <c r="C254" s="665" t="s">
        <v>3141</v>
      </c>
      <c r="D254" s="665" t="s">
        <v>2425</v>
      </c>
      <c r="E254" s="665" t="s">
        <v>3142</v>
      </c>
      <c r="F254" s="668">
        <v>2</v>
      </c>
      <c r="G254" s="668">
        <v>0</v>
      </c>
      <c r="H254" s="681"/>
      <c r="I254" s="668"/>
      <c r="J254" s="668"/>
      <c r="K254" s="681"/>
      <c r="L254" s="668">
        <v>2</v>
      </c>
      <c r="M254" s="669">
        <v>0</v>
      </c>
    </row>
    <row r="255" spans="1:13" ht="14.4" customHeight="1" x14ac:dyDescent="0.3">
      <c r="A255" s="664" t="s">
        <v>2952</v>
      </c>
      <c r="B255" s="665" t="s">
        <v>2755</v>
      </c>
      <c r="C255" s="665" t="s">
        <v>1716</v>
      </c>
      <c r="D255" s="665" t="s">
        <v>2425</v>
      </c>
      <c r="E255" s="665" t="s">
        <v>2756</v>
      </c>
      <c r="F255" s="668"/>
      <c r="G255" s="668"/>
      <c r="H255" s="681">
        <v>0</v>
      </c>
      <c r="I255" s="668">
        <v>8</v>
      </c>
      <c r="J255" s="668">
        <v>1234.8800000000001</v>
      </c>
      <c r="K255" s="681">
        <v>1</v>
      </c>
      <c r="L255" s="668">
        <v>8</v>
      </c>
      <c r="M255" s="669">
        <v>1234.8800000000001</v>
      </c>
    </row>
    <row r="256" spans="1:13" ht="14.4" customHeight="1" x14ac:dyDescent="0.3">
      <c r="A256" s="664" t="s">
        <v>2952</v>
      </c>
      <c r="B256" s="665" t="s">
        <v>2773</v>
      </c>
      <c r="C256" s="665" t="s">
        <v>1731</v>
      </c>
      <c r="D256" s="665" t="s">
        <v>2774</v>
      </c>
      <c r="E256" s="665" t="s">
        <v>2775</v>
      </c>
      <c r="F256" s="668"/>
      <c r="G256" s="668"/>
      <c r="H256" s="681">
        <v>0</v>
      </c>
      <c r="I256" s="668">
        <v>1</v>
      </c>
      <c r="J256" s="668">
        <v>70.540000000000006</v>
      </c>
      <c r="K256" s="681">
        <v>1</v>
      </c>
      <c r="L256" s="668">
        <v>1</v>
      </c>
      <c r="M256" s="669">
        <v>70.540000000000006</v>
      </c>
    </row>
    <row r="257" spans="1:13" ht="14.4" customHeight="1" x14ac:dyDescent="0.3">
      <c r="A257" s="664" t="s">
        <v>2952</v>
      </c>
      <c r="B257" s="665" t="s">
        <v>2792</v>
      </c>
      <c r="C257" s="665" t="s">
        <v>3163</v>
      </c>
      <c r="D257" s="665" t="s">
        <v>578</v>
      </c>
      <c r="E257" s="665" t="s">
        <v>3164</v>
      </c>
      <c r="F257" s="668"/>
      <c r="G257" s="668"/>
      <c r="H257" s="681"/>
      <c r="I257" s="668">
        <v>3</v>
      </c>
      <c r="J257" s="668">
        <v>0</v>
      </c>
      <c r="K257" s="681"/>
      <c r="L257" s="668">
        <v>3</v>
      </c>
      <c r="M257" s="669">
        <v>0</v>
      </c>
    </row>
    <row r="258" spans="1:13" ht="14.4" customHeight="1" x14ac:dyDescent="0.3">
      <c r="A258" s="664" t="s">
        <v>2952</v>
      </c>
      <c r="B258" s="665" t="s">
        <v>2807</v>
      </c>
      <c r="C258" s="665" t="s">
        <v>3136</v>
      </c>
      <c r="D258" s="665" t="s">
        <v>1574</v>
      </c>
      <c r="E258" s="665" t="s">
        <v>3137</v>
      </c>
      <c r="F258" s="668"/>
      <c r="G258" s="668"/>
      <c r="H258" s="681">
        <v>0</v>
      </c>
      <c r="I258" s="668">
        <v>1</v>
      </c>
      <c r="J258" s="668">
        <v>4.7</v>
      </c>
      <c r="K258" s="681">
        <v>1</v>
      </c>
      <c r="L258" s="668">
        <v>1</v>
      </c>
      <c r="M258" s="669">
        <v>4.7</v>
      </c>
    </row>
    <row r="259" spans="1:13" ht="14.4" customHeight="1" x14ac:dyDescent="0.3">
      <c r="A259" s="664" t="s">
        <v>2953</v>
      </c>
      <c r="B259" s="665" t="s">
        <v>2656</v>
      </c>
      <c r="C259" s="665" t="s">
        <v>3560</v>
      </c>
      <c r="D259" s="665" t="s">
        <v>2660</v>
      </c>
      <c r="E259" s="665" t="s">
        <v>3561</v>
      </c>
      <c r="F259" s="668"/>
      <c r="G259" s="668"/>
      <c r="H259" s="681"/>
      <c r="I259" s="668">
        <v>1</v>
      </c>
      <c r="J259" s="668">
        <v>0</v>
      </c>
      <c r="K259" s="681"/>
      <c r="L259" s="668">
        <v>1</v>
      </c>
      <c r="M259" s="669">
        <v>0</v>
      </c>
    </row>
    <row r="260" spans="1:13" ht="14.4" customHeight="1" x14ac:dyDescent="0.3">
      <c r="A260" s="664" t="s">
        <v>2953</v>
      </c>
      <c r="B260" s="665" t="s">
        <v>2679</v>
      </c>
      <c r="C260" s="665" t="s">
        <v>1541</v>
      </c>
      <c r="D260" s="665" t="s">
        <v>2680</v>
      </c>
      <c r="E260" s="665" t="s">
        <v>2681</v>
      </c>
      <c r="F260" s="668"/>
      <c r="G260" s="668"/>
      <c r="H260" s="681">
        <v>0</v>
      </c>
      <c r="I260" s="668">
        <v>1</v>
      </c>
      <c r="J260" s="668">
        <v>120.61</v>
      </c>
      <c r="K260" s="681">
        <v>1</v>
      </c>
      <c r="L260" s="668">
        <v>1</v>
      </c>
      <c r="M260" s="669">
        <v>120.61</v>
      </c>
    </row>
    <row r="261" spans="1:13" ht="14.4" customHeight="1" x14ac:dyDescent="0.3">
      <c r="A261" s="664" t="s">
        <v>2953</v>
      </c>
      <c r="B261" s="665" t="s">
        <v>2683</v>
      </c>
      <c r="C261" s="665" t="s">
        <v>1564</v>
      </c>
      <c r="D261" s="665" t="s">
        <v>1460</v>
      </c>
      <c r="E261" s="665" t="s">
        <v>2686</v>
      </c>
      <c r="F261" s="668"/>
      <c r="G261" s="668"/>
      <c r="H261" s="681">
        <v>0</v>
      </c>
      <c r="I261" s="668">
        <v>3</v>
      </c>
      <c r="J261" s="668">
        <v>1222.6500000000001</v>
      </c>
      <c r="K261" s="681">
        <v>1</v>
      </c>
      <c r="L261" s="668">
        <v>3</v>
      </c>
      <c r="M261" s="669">
        <v>1222.6500000000001</v>
      </c>
    </row>
    <row r="262" spans="1:13" ht="14.4" customHeight="1" x14ac:dyDescent="0.3">
      <c r="A262" s="664" t="s">
        <v>2953</v>
      </c>
      <c r="B262" s="665" t="s">
        <v>2683</v>
      </c>
      <c r="C262" s="665" t="s">
        <v>3044</v>
      </c>
      <c r="D262" s="665" t="s">
        <v>1460</v>
      </c>
      <c r="E262" s="665" t="s">
        <v>2688</v>
      </c>
      <c r="F262" s="668"/>
      <c r="G262" s="668"/>
      <c r="H262" s="681">
        <v>0</v>
      </c>
      <c r="I262" s="668">
        <v>2</v>
      </c>
      <c r="J262" s="668">
        <v>981.78</v>
      </c>
      <c r="K262" s="681">
        <v>1</v>
      </c>
      <c r="L262" s="668">
        <v>2</v>
      </c>
      <c r="M262" s="669">
        <v>981.78</v>
      </c>
    </row>
    <row r="263" spans="1:13" ht="14.4" customHeight="1" x14ac:dyDescent="0.3">
      <c r="A263" s="664" t="s">
        <v>2953</v>
      </c>
      <c r="B263" s="665" t="s">
        <v>2683</v>
      </c>
      <c r="C263" s="665" t="s">
        <v>3006</v>
      </c>
      <c r="D263" s="665" t="s">
        <v>1460</v>
      </c>
      <c r="E263" s="665" t="s">
        <v>2687</v>
      </c>
      <c r="F263" s="668"/>
      <c r="G263" s="668"/>
      <c r="H263" s="681">
        <v>0</v>
      </c>
      <c r="I263" s="668">
        <v>8</v>
      </c>
      <c r="J263" s="668">
        <v>6520.8</v>
      </c>
      <c r="K263" s="681">
        <v>1</v>
      </c>
      <c r="L263" s="668">
        <v>8</v>
      </c>
      <c r="M263" s="669">
        <v>6520.8</v>
      </c>
    </row>
    <row r="264" spans="1:13" ht="14.4" customHeight="1" x14ac:dyDescent="0.3">
      <c r="A264" s="664" t="s">
        <v>2953</v>
      </c>
      <c r="B264" s="665" t="s">
        <v>2683</v>
      </c>
      <c r="C264" s="665" t="s">
        <v>1459</v>
      </c>
      <c r="D264" s="665" t="s">
        <v>1460</v>
      </c>
      <c r="E264" s="665" t="s">
        <v>2689</v>
      </c>
      <c r="F264" s="668"/>
      <c r="G264" s="668"/>
      <c r="H264" s="681">
        <v>0</v>
      </c>
      <c r="I264" s="668">
        <v>7</v>
      </c>
      <c r="J264" s="668">
        <v>6466.18</v>
      </c>
      <c r="K264" s="681">
        <v>1</v>
      </c>
      <c r="L264" s="668">
        <v>7</v>
      </c>
      <c r="M264" s="669">
        <v>6466.18</v>
      </c>
    </row>
    <row r="265" spans="1:13" ht="14.4" customHeight="1" x14ac:dyDescent="0.3">
      <c r="A265" s="664" t="s">
        <v>2953</v>
      </c>
      <c r="B265" s="665" t="s">
        <v>2683</v>
      </c>
      <c r="C265" s="665" t="s">
        <v>3045</v>
      </c>
      <c r="D265" s="665" t="s">
        <v>1485</v>
      </c>
      <c r="E265" s="665" t="s">
        <v>2685</v>
      </c>
      <c r="F265" s="668"/>
      <c r="G265" s="668"/>
      <c r="H265" s="681">
        <v>0</v>
      </c>
      <c r="I265" s="668">
        <v>2</v>
      </c>
      <c r="J265" s="668">
        <v>2771.24</v>
      </c>
      <c r="K265" s="681">
        <v>1</v>
      </c>
      <c r="L265" s="668">
        <v>2</v>
      </c>
      <c r="M265" s="669">
        <v>2771.24</v>
      </c>
    </row>
    <row r="266" spans="1:13" ht="14.4" customHeight="1" x14ac:dyDescent="0.3">
      <c r="A266" s="664" t="s">
        <v>2953</v>
      </c>
      <c r="B266" s="665" t="s">
        <v>2683</v>
      </c>
      <c r="C266" s="665" t="s">
        <v>1484</v>
      </c>
      <c r="D266" s="665" t="s">
        <v>1485</v>
      </c>
      <c r="E266" s="665" t="s">
        <v>2690</v>
      </c>
      <c r="F266" s="668"/>
      <c r="G266" s="668"/>
      <c r="H266" s="681">
        <v>0</v>
      </c>
      <c r="I266" s="668">
        <v>3</v>
      </c>
      <c r="J266" s="668">
        <v>5542.47</v>
      </c>
      <c r="K266" s="681">
        <v>1</v>
      </c>
      <c r="L266" s="668">
        <v>3</v>
      </c>
      <c r="M266" s="669">
        <v>5542.47</v>
      </c>
    </row>
    <row r="267" spans="1:13" ht="14.4" customHeight="1" x14ac:dyDescent="0.3">
      <c r="A267" s="664" t="s">
        <v>2953</v>
      </c>
      <c r="B267" s="665" t="s">
        <v>2691</v>
      </c>
      <c r="C267" s="665" t="s">
        <v>1588</v>
      </c>
      <c r="D267" s="665" t="s">
        <v>2692</v>
      </c>
      <c r="E267" s="665" t="s">
        <v>2693</v>
      </c>
      <c r="F267" s="668"/>
      <c r="G267" s="668"/>
      <c r="H267" s="681">
        <v>0</v>
      </c>
      <c r="I267" s="668">
        <v>41</v>
      </c>
      <c r="J267" s="668">
        <v>3830.630000000001</v>
      </c>
      <c r="K267" s="681">
        <v>1</v>
      </c>
      <c r="L267" s="668">
        <v>41</v>
      </c>
      <c r="M267" s="669">
        <v>3830.630000000001</v>
      </c>
    </row>
    <row r="268" spans="1:13" ht="14.4" customHeight="1" x14ac:dyDescent="0.3">
      <c r="A268" s="664" t="s">
        <v>2953</v>
      </c>
      <c r="B268" s="665" t="s">
        <v>2691</v>
      </c>
      <c r="C268" s="665" t="s">
        <v>1594</v>
      </c>
      <c r="D268" s="665" t="s">
        <v>2692</v>
      </c>
      <c r="E268" s="665" t="s">
        <v>2694</v>
      </c>
      <c r="F268" s="668"/>
      <c r="G268" s="668"/>
      <c r="H268" s="681">
        <v>0</v>
      </c>
      <c r="I268" s="668">
        <v>16</v>
      </c>
      <c r="J268" s="668">
        <v>2989.92</v>
      </c>
      <c r="K268" s="681">
        <v>1</v>
      </c>
      <c r="L268" s="668">
        <v>16</v>
      </c>
      <c r="M268" s="669">
        <v>2989.92</v>
      </c>
    </row>
    <row r="269" spans="1:13" ht="14.4" customHeight="1" x14ac:dyDescent="0.3">
      <c r="A269" s="664" t="s">
        <v>2953</v>
      </c>
      <c r="B269" s="665" t="s">
        <v>2709</v>
      </c>
      <c r="C269" s="665" t="s">
        <v>3484</v>
      </c>
      <c r="D269" s="665" t="s">
        <v>1464</v>
      </c>
      <c r="E269" s="665" t="s">
        <v>2858</v>
      </c>
      <c r="F269" s="668"/>
      <c r="G269" s="668"/>
      <c r="H269" s="681">
        <v>0</v>
      </c>
      <c r="I269" s="668">
        <v>2</v>
      </c>
      <c r="J269" s="668">
        <v>210.64</v>
      </c>
      <c r="K269" s="681">
        <v>1</v>
      </c>
      <c r="L269" s="668">
        <v>2</v>
      </c>
      <c r="M269" s="669">
        <v>210.64</v>
      </c>
    </row>
    <row r="270" spans="1:13" ht="14.4" customHeight="1" x14ac:dyDescent="0.3">
      <c r="A270" s="664" t="s">
        <v>2953</v>
      </c>
      <c r="B270" s="665" t="s">
        <v>2737</v>
      </c>
      <c r="C270" s="665" t="s">
        <v>3471</v>
      </c>
      <c r="D270" s="665" t="s">
        <v>3472</v>
      </c>
      <c r="E270" s="665" t="s">
        <v>3473</v>
      </c>
      <c r="F270" s="668"/>
      <c r="G270" s="668"/>
      <c r="H270" s="681">
        <v>0</v>
      </c>
      <c r="I270" s="668">
        <v>1</v>
      </c>
      <c r="J270" s="668">
        <v>176.59</v>
      </c>
      <c r="K270" s="681">
        <v>1</v>
      </c>
      <c r="L270" s="668">
        <v>1</v>
      </c>
      <c r="M270" s="669">
        <v>176.59</v>
      </c>
    </row>
    <row r="271" spans="1:13" ht="14.4" customHeight="1" x14ac:dyDescent="0.3">
      <c r="A271" s="664" t="s">
        <v>2953</v>
      </c>
      <c r="B271" s="665" t="s">
        <v>2737</v>
      </c>
      <c r="C271" s="665" t="s">
        <v>1498</v>
      </c>
      <c r="D271" s="665" t="s">
        <v>2738</v>
      </c>
      <c r="E271" s="665" t="s">
        <v>2739</v>
      </c>
      <c r="F271" s="668"/>
      <c r="G271" s="668"/>
      <c r="H271" s="681">
        <v>0</v>
      </c>
      <c r="I271" s="668">
        <v>4</v>
      </c>
      <c r="J271" s="668">
        <v>470.92</v>
      </c>
      <c r="K271" s="681">
        <v>1</v>
      </c>
      <c r="L271" s="668">
        <v>4</v>
      </c>
      <c r="M271" s="669">
        <v>470.92</v>
      </c>
    </row>
    <row r="272" spans="1:13" ht="14.4" customHeight="1" x14ac:dyDescent="0.3">
      <c r="A272" s="664" t="s">
        <v>2953</v>
      </c>
      <c r="B272" s="665" t="s">
        <v>2737</v>
      </c>
      <c r="C272" s="665" t="s">
        <v>3474</v>
      </c>
      <c r="D272" s="665" t="s">
        <v>2869</v>
      </c>
      <c r="E272" s="665" t="s">
        <v>3475</v>
      </c>
      <c r="F272" s="668"/>
      <c r="G272" s="668"/>
      <c r="H272" s="681">
        <v>0</v>
      </c>
      <c r="I272" s="668">
        <v>1</v>
      </c>
      <c r="J272" s="668">
        <v>374.74</v>
      </c>
      <c r="K272" s="681">
        <v>1</v>
      </c>
      <c r="L272" s="668">
        <v>1</v>
      </c>
      <c r="M272" s="669">
        <v>374.74</v>
      </c>
    </row>
    <row r="273" spans="1:13" ht="14.4" customHeight="1" x14ac:dyDescent="0.3">
      <c r="A273" s="664" t="s">
        <v>2953</v>
      </c>
      <c r="B273" s="665" t="s">
        <v>2740</v>
      </c>
      <c r="C273" s="665" t="s">
        <v>1550</v>
      </c>
      <c r="D273" s="665" t="s">
        <v>2741</v>
      </c>
      <c r="E273" s="665" t="s">
        <v>2711</v>
      </c>
      <c r="F273" s="668"/>
      <c r="G273" s="668"/>
      <c r="H273" s="681">
        <v>0</v>
      </c>
      <c r="I273" s="668">
        <v>1</v>
      </c>
      <c r="J273" s="668">
        <v>117.73</v>
      </c>
      <c r="K273" s="681">
        <v>1</v>
      </c>
      <c r="L273" s="668">
        <v>1</v>
      </c>
      <c r="M273" s="669">
        <v>117.73</v>
      </c>
    </row>
    <row r="274" spans="1:13" ht="14.4" customHeight="1" x14ac:dyDescent="0.3">
      <c r="A274" s="664" t="s">
        <v>2953</v>
      </c>
      <c r="B274" s="665" t="s">
        <v>2748</v>
      </c>
      <c r="C274" s="665" t="s">
        <v>3540</v>
      </c>
      <c r="D274" s="665" t="s">
        <v>2750</v>
      </c>
      <c r="E274" s="665" t="s">
        <v>3541</v>
      </c>
      <c r="F274" s="668"/>
      <c r="G274" s="668"/>
      <c r="H274" s="681"/>
      <c r="I274" s="668">
        <v>1</v>
      </c>
      <c r="J274" s="668">
        <v>0</v>
      </c>
      <c r="K274" s="681"/>
      <c r="L274" s="668">
        <v>1</v>
      </c>
      <c r="M274" s="669">
        <v>0</v>
      </c>
    </row>
    <row r="275" spans="1:13" ht="14.4" customHeight="1" x14ac:dyDescent="0.3">
      <c r="A275" s="664" t="s">
        <v>2953</v>
      </c>
      <c r="B275" s="665" t="s">
        <v>2748</v>
      </c>
      <c r="C275" s="665" t="s">
        <v>3542</v>
      </c>
      <c r="D275" s="665" t="s">
        <v>2750</v>
      </c>
      <c r="E275" s="665" t="s">
        <v>3543</v>
      </c>
      <c r="F275" s="668"/>
      <c r="G275" s="668"/>
      <c r="H275" s="681">
        <v>0</v>
      </c>
      <c r="I275" s="668">
        <v>3</v>
      </c>
      <c r="J275" s="668">
        <v>177.81</v>
      </c>
      <c r="K275" s="681">
        <v>1</v>
      </c>
      <c r="L275" s="668">
        <v>3</v>
      </c>
      <c r="M275" s="669">
        <v>177.81</v>
      </c>
    </row>
    <row r="276" spans="1:13" ht="14.4" customHeight="1" x14ac:dyDescent="0.3">
      <c r="A276" s="664" t="s">
        <v>2953</v>
      </c>
      <c r="B276" s="665" t="s">
        <v>2755</v>
      </c>
      <c r="C276" s="665" t="s">
        <v>1716</v>
      </c>
      <c r="D276" s="665" t="s">
        <v>2425</v>
      </c>
      <c r="E276" s="665" t="s">
        <v>2756</v>
      </c>
      <c r="F276" s="668"/>
      <c r="G276" s="668"/>
      <c r="H276" s="681">
        <v>0</v>
      </c>
      <c r="I276" s="668">
        <v>9</v>
      </c>
      <c r="J276" s="668">
        <v>1389.24</v>
      </c>
      <c r="K276" s="681">
        <v>1</v>
      </c>
      <c r="L276" s="668">
        <v>9</v>
      </c>
      <c r="M276" s="669">
        <v>1389.24</v>
      </c>
    </row>
    <row r="277" spans="1:13" ht="14.4" customHeight="1" x14ac:dyDescent="0.3">
      <c r="A277" s="664" t="s">
        <v>2953</v>
      </c>
      <c r="B277" s="665" t="s">
        <v>2755</v>
      </c>
      <c r="C277" s="665" t="s">
        <v>2424</v>
      </c>
      <c r="D277" s="665" t="s">
        <v>2425</v>
      </c>
      <c r="E277" s="665" t="s">
        <v>2880</v>
      </c>
      <c r="F277" s="668"/>
      <c r="G277" s="668"/>
      <c r="H277" s="681">
        <v>0</v>
      </c>
      <c r="I277" s="668">
        <v>2</v>
      </c>
      <c r="J277" s="668">
        <v>450.12</v>
      </c>
      <c r="K277" s="681">
        <v>1</v>
      </c>
      <c r="L277" s="668">
        <v>2</v>
      </c>
      <c r="M277" s="669">
        <v>450.12</v>
      </c>
    </row>
    <row r="278" spans="1:13" ht="14.4" customHeight="1" x14ac:dyDescent="0.3">
      <c r="A278" s="664" t="s">
        <v>2953</v>
      </c>
      <c r="B278" s="665" t="s">
        <v>2773</v>
      </c>
      <c r="C278" s="665" t="s">
        <v>1731</v>
      </c>
      <c r="D278" s="665" t="s">
        <v>2774</v>
      </c>
      <c r="E278" s="665" t="s">
        <v>2775</v>
      </c>
      <c r="F278" s="668"/>
      <c r="G278" s="668"/>
      <c r="H278" s="681">
        <v>0</v>
      </c>
      <c r="I278" s="668">
        <v>4</v>
      </c>
      <c r="J278" s="668">
        <v>282.16000000000003</v>
      </c>
      <c r="K278" s="681">
        <v>1</v>
      </c>
      <c r="L278" s="668">
        <v>4</v>
      </c>
      <c r="M278" s="669">
        <v>282.16000000000003</v>
      </c>
    </row>
    <row r="279" spans="1:13" ht="14.4" customHeight="1" x14ac:dyDescent="0.3">
      <c r="A279" s="664" t="s">
        <v>2953</v>
      </c>
      <c r="B279" s="665" t="s">
        <v>2773</v>
      </c>
      <c r="C279" s="665" t="s">
        <v>2499</v>
      </c>
      <c r="D279" s="665" t="s">
        <v>2774</v>
      </c>
      <c r="E279" s="665" t="s">
        <v>2883</v>
      </c>
      <c r="F279" s="668"/>
      <c r="G279" s="668"/>
      <c r="H279" s="681">
        <v>0</v>
      </c>
      <c r="I279" s="668">
        <v>2</v>
      </c>
      <c r="J279" s="668">
        <v>141.08000000000001</v>
      </c>
      <c r="K279" s="681">
        <v>1</v>
      </c>
      <c r="L279" s="668">
        <v>2</v>
      </c>
      <c r="M279" s="669">
        <v>141.08000000000001</v>
      </c>
    </row>
    <row r="280" spans="1:13" ht="14.4" customHeight="1" x14ac:dyDescent="0.3">
      <c r="A280" s="664" t="s">
        <v>2953</v>
      </c>
      <c r="B280" s="665" t="s">
        <v>4091</v>
      </c>
      <c r="C280" s="665" t="s">
        <v>3280</v>
      </c>
      <c r="D280" s="665" t="s">
        <v>3281</v>
      </c>
      <c r="E280" s="665" t="s">
        <v>3282</v>
      </c>
      <c r="F280" s="668"/>
      <c r="G280" s="668"/>
      <c r="H280" s="681">
        <v>0</v>
      </c>
      <c r="I280" s="668">
        <v>3</v>
      </c>
      <c r="J280" s="668">
        <v>298.98</v>
      </c>
      <c r="K280" s="681">
        <v>1</v>
      </c>
      <c r="L280" s="668">
        <v>3</v>
      </c>
      <c r="M280" s="669">
        <v>298.98</v>
      </c>
    </row>
    <row r="281" spans="1:13" ht="14.4" customHeight="1" x14ac:dyDescent="0.3">
      <c r="A281" s="664" t="s">
        <v>2953</v>
      </c>
      <c r="B281" s="665" t="s">
        <v>4096</v>
      </c>
      <c r="C281" s="665" t="s">
        <v>3486</v>
      </c>
      <c r="D281" s="665" t="s">
        <v>3487</v>
      </c>
      <c r="E281" s="665" t="s">
        <v>3488</v>
      </c>
      <c r="F281" s="668">
        <v>4</v>
      </c>
      <c r="G281" s="668">
        <v>309.48</v>
      </c>
      <c r="H281" s="681">
        <v>1</v>
      </c>
      <c r="I281" s="668"/>
      <c r="J281" s="668"/>
      <c r="K281" s="681">
        <v>0</v>
      </c>
      <c r="L281" s="668">
        <v>4</v>
      </c>
      <c r="M281" s="669">
        <v>309.48</v>
      </c>
    </row>
    <row r="282" spans="1:13" ht="14.4" customHeight="1" thickBot="1" x14ac:dyDescent="0.35">
      <c r="A282" s="670" t="s">
        <v>2953</v>
      </c>
      <c r="B282" s="671" t="s">
        <v>4094</v>
      </c>
      <c r="C282" s="671" t="s">
        <v>3408</v>
      </c>
      <c r="D282" s="671" t="s">
        <v>3409</v>
      </c>
      <c r="E282" s="671" t="s">
        <v>3410</v>
      </c>
      <c r="F282" s="674"/>
      <c r="G282" s="674"/>
      <c r="H282" s="682">
        <v>0</v>
      </c>
      <c r="I282" s="674">
        <v>1</v>
      </c>
      <c r="J282" s="674">
        <v>207.45</v>
      </c>
      <c r="K282" s="682">
        <v>1</v>
      </c>
      <c r="L282" s="674">
        <v>1</v>
      </c>
      <c r="M282" s="675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527</v>
      </c>
      <c r="B5" s="649" t="s">
        <v>528</v>
      </c>
      <c r="C5" s="650" t="s">
        <v>529</v>
      </c>
      <c r="D5" s="650" t="s">
        <v>529</v>
      </c>
      <c r="E5" s="650"/>
      <c r="F5" s="650" t="s">
        <v>529</v>
      </c>
      <c r="G5" s="650" t="s">
        <v>529</v>
      </c>
      <c r="H5" s="650" t="s">
        <v>529</v>
      </c>
      <c r="I5" s="651" t="s">
        <v>529</v>
      </c>
      <c r="J5" s="652" t="s">
        <v>74</v>
      </c>
    </row>
    <row r="6" spans="1:10" ht="14.4" customHeight="1" x14ac:dyDescent="0.3">
      <c r="A6" s="648" t="s">
        <v>527</v>
      </c>
      <c r="B6" s="649" t="s">
        <v>334</v>
      </c>
      <c r="C6" s="650">
        <v>547.81340000000296</v>
      </c>
      <c r="D6" s="650">
        <v>0</v>
      </c>
      <c r="E6" s="650"/>
      <c r="F6" s="650" t="s">
        <v>529</v>
      </c>
      <c r="G6" s="650" t="s">
        <v>529</v>
      </c>
      <c r="H6" s="650" t="s">
        <v>529</v>
      </c>
      <c r="I6" s="651" t="s">
        <v>529</v>
      </c>
      <c r="J6" s="652" t="s">
        <v>1</v>
      </c>
    </row>
    <row r="7" spans="1:10" ht="14.4" customHeight="1" x14ac:dyDescent="0.3">
      <c r="A7" s="648" t="s">
        <v>527</v>
      </c>
      <c r="B7" s="649" t="s">
        <v>335</v>
      </c>
      <c r="C7" s="650">
        <v>4208.9536200000002</v>
      </c>
      <c r="D7" s="650">
        <v>5041.9311900000002</v>
      </c>
      <c r="E7" s="650"/>
      <c r="F7" s="650">
        <v>5237.0977300000013</v>
      </c>
      <c r="G7" s="650">
        <v>5250.0004739672959</v>
      </c>
      <c r="H7" s="650">
        <v>-12.902743967294555</v>
      </c>
      <c r="I7" s="651">
        <v>0.99754233470429687</v>
      </c>
      <c r="J7" s="652" t="s">
        <v>1</v>
      </c>
    </row>
    <row r="8" spans="1:10" ht="14.4" customHeight="1" x14ac:dyDescent="0.3">
      <c r="A8" s="648" t="s">
        <v>527</v>
      </c>
      <c r="B8" s="649" t="s">
        <v>336</v>
      </c>
      <c r="C8" s="650">
        <v>42.77955</v>
      </c>
      <c r="D8" s="650">
        <v>11.71612</v>
      </c>
      <c r="E8" s="650"/>
      <c r="F8" s="650">
        <v>3.4216799999999998</v>
      </c>
      <c r="G8" s="650">
        <v>40.000003611178002</v>
      </c>
      <c r="H8" s="650">
        <v>-36.578323611178</v>
      </c>
      <c r="I8" s="651">
        <v>8.5541992277315973E-2</v>
      </c>
      <c r="J8" s="652" t="s">
        <v>1</v>
      </c>
    </row>
    <row r="9" spans="1:10" ht="14.4" customHeight="1" x14ac:dyDescent="0.3">
      <c r="A9" s="648" t="s">
        <v>527</v>
      </c>
      <c r="B9" s="649" t="s">
        <v>337</v>
      </c>
      <c r="C9" s="650">
        <v>362.06252000000006</v>
      </c>
      <c r="D9" s="650">
        <v>140.97131999999999</v>
      </c>
      <c r="E9" s="650"/>
      <c r="F9" s="650">
        <v>347.94252999999998</v>
      </c>
      <c r="G9" s="650">
        <v>350.00003159782</v>
      </c>
      <c r="H9" s="650">
        <v>-2.0575015978200213</v>
      </c>
      <c r="I9" s="651">
        <v>0.9941214245369433</v>
      </c>
      <c r="J9" s="652" t="s">
        <v>1</v>
      </c>
    </row>
    <row r="10" spans="1:10" ht="14.4" customHeight="1" x14ac:dyDescent="0.3">
      <c r="A10" s="648" t="s">
        <v>527</v>
      </c>
      <c r="B10" s="649" t="s">
        <v>338</v>
      </c>
      <c r="C10" s="650">
        <v>2.8365900000000002</v>
      </c>
      <c r="D10" s="650">
        <v>1.29922</v>
      </c>
      <c r="E10" s="650"/>
      <c r="F10" s="650">
        <v>0.2056</v>
      </c>
      <c r="G10" s="650">
        <v>3.0000002708369999</v>
      </c>
      <c r="H10" s="650">
        <v>-2.7944002708369999</v>
      </c>
      <c r="I10" s="651">
        <v>6.8533327146213088E-2</v>
      </c>
      <c r="J10" s="652" t="s">
        <v>1</v>
      </c>
    </row>
    <row r="11" spans="1:10" ht="14.4" customHeight="1" x14ac:dyDescent="0.3">
      <c r="A11" s="648" t="s">
        <v>527</v>
      </c>
      <c r="B11" s="649" t="s">
        <v>339</v>
      </c>
      <c r="C11" s="650">
        <v>352.23221000000001</v>
      </c>
      <c r="D11" s="650">
        <v>337.00029000000006</v>
      </c>
      <c r="E11" s="650"/>
      <c r="F11" s="650">
        <v>321.39222999999799</v>
      </c>
      <c r="G11" s="650">
        <v>320.00002888943402</v>
      </c>
      <c r="H11" s="650">
        <v>1.392201110563974</v>
      </c>
      <c r="I11" s="651">
        <v>1.0043506280777399</v>
      </c>
      <c r="J11" s="652" t="s">
        <v>1</v>
      </c>
    </row>
    <row r="12" spans="1:10" ht="14.4" customHeight="1" x14ac:dyDescent="0.3">
      <c r="A12" s="648" t="s">
        <v>527</v>
      </c>
      <c r="B12" s="649" t="s">
        <v>340</v>
      </c>
      <c r="C12" s="650">
        <v>498.48042999999996</v>
      </c>
      <c r="D12" s="650">
        <v>461.58044999999902</v>
      </c>
      <c r="E12" s="650"/>
      <c r="F12" s="650">
        <v>469.97317999999899</v>
      </c>
      <c r="G12" s="650">
        <v>500.00004513974204</v>
      </c>
      <c r="H12" s="650">
        <v>-30.026865139743052</v>
      </c>
      <c r="I12" s="651">
        <v>0.93994627514213325</v>
      </c>
      <c r="J12" s="652" t="s">
        <v>1</v>
      </c>
    </row>
    <row r="13" spans="1:10" ht="14.4" customHeight="1" x14ac:dyDescent="0.3">
      <c r="A13" s="648" t="s">
        <v>527</v>
      </c>
      <c r="B13" s="649" t="s">
        <v>341</v>
      </c>
      <c r="C13" s="650">
        <v>34.5792</v>
      </c>
      <c r="D13" s="650">
        <v>32.95320000000001</v>
      </c>
      <c r="E13" s="650"/>
      <c r="F13" s="650">
        <v>38.541899999999998</v>
      </c>
      <c r="G13" s="650">
        <v>35.000003159780995</v>
      </c>
      <c r="H13" s="650">
        <v>3.5418968402190032</v>
      </c>
      <c r="I13" s="651">
        <v>1.1011970434416716</v>
      </c>
      <c r="J13" s="652" t="s">
        <v>1</v>
      </c>
    </row>
    <row r="14" spans="1:10" ht="14.4" customHeight="1" x14ac:dyDescent="0.3">
      <c r="A14" s="648" t="s">
        <v>527</v>
      </c>
      <c r="B14" s="649" t="s">
        <v>342</v>
      </c>
      <c r="C14" s="650">
        <v>72.003870000000006</v>
      </c>
      <c r="D14" s="650">
        <v>77.371879999998995</v>
      </c>
      <c r="E14" s="650"/>
      <c r="F14" s="650">
        <v>61.458069999999005</v>
      </c>
      <c r="G14" s="650">
        <v>70.000006319562999</v>
      </c>
      <c r="H14" s="650">
        <v>-8.5419363195639946</v>
      </c>
      <c r="I14" s="651">
        <v>0.87797234930853474</v>
      </c>
      <c r="J14" s="652" t="s">
        <v>1</v>
      </c>
    </row>
    <row r="15" spans="1:10" ht="14.4" customHeight="1" x14ac:dyDescent="0.3">
      <c r="A15" s="648" t="s">
        <v>527</v>
      </c>
      <c r="B15" s="649" t="s">
        <v>343</v>
      </c>
      <c r="C15" s="650">
        <v>11.36417</v>
      </c>
      <c r="D15" s="650">
        <v>10.530739999999998</v>
      </c>
      <c r="E15" s="650"/>
      <c r="F15" s="650">
        <v>12.200529999997999</v>
      </c>
      <c r="G15" s="650">
        <v>11.000000993073002</v>
      </c>
      <c r="H15" s="650">
        <v>1.200529006924997</v>
      </c>
      <c r="I15" s="651">
        <v>1.1091389907765465</v>
      </c>
      <c r="J15" s="652" t="s">
        <v>1</v>
      </c>
    </row>
    <row r="16" spans="1:10" ht="14.4" customHeight="1" x14ac:dyDescent="0.3">
      <c r="A16" s="648" t="s">
        <v>527</v>
      </c>
      <c r="B16" s="649" t="s">
        <v>344</v>
      </c>
      <c r="C16" s="650">
        <v>63.8904</v>
      </c>
      <c r="D16" s="650">
        <v>48.631099999999002</v>
      </c>
      <c r="E16" s="650"/>
      <c r="F16" s="650">
        <v>53.671999999997993</v>
      </c>
      <c r="G16" s="650">
        <v>55.000004965369996</v>
      </c>
      <c r="H16" s="650">
        <v>-1.3280049653720027</v>
      </c>
      <c r="I16" s="651">
        <v>0.97585445735490095</v>
      </c>
      <c r="J16" s="652" t="s">
        <v>1</v>
      </c>
    </row>
    <row r="17" spans="1:10" ht="14.4" customHeight="1" x14ac:dyDescent="0.3">
      <c r="A17" s="648" t="s">
        <v>527</v>
      </c>
      <c r="B17" s="649" t="s">
        <v>345</v>
      </c>
      <c r="C17" s="650">
        <v>929.93592000000012</v>
      </c>
      <c r="D17" s="650">
        <v>1012.24015</v>
      </c>
      <c r="E17" s="650"/>
      <c r="F17" s="650">
        <v>1001.444879999999</v>
      </c>
      <c r="G17" s="650">
        <v>1000.0000902794842</v>
      </c>
      <c r="H17" s="650">
        <v>1.444789720514791</v>
      </c>
      <c r="I17" s="651">
        <v>1.00144478959008</v>
      </c>
      <c r="J17" s="652" t="s">
        <v>1</v>
      </c>
    </row>
    <row r="18" spans="1:10" ht="14.4" customHeight="1" x14ac:dyDescent="0.3">
      <c r="A18" s="648" t="s">
        <v>527</v>
      </c>
      <c r="B18" s="649" t="s">
        <v>346</v>
      </c>
      <c r="C18" s="650" t="s">
        <v>529</v>
      </c>
      <c r="D18" s="650">
        <v>9.8085500000000003</v>
      </c>
      <c r="E18" s="650"/>
      <c r="F18" s="650">
        <v>16.907719999999998</v>
      </c>
      <c r="G18" s="650">
        <v>5.0000004513959997</v>
      </c>
      <c r="H18" s="650">
        <v>11.907719548603998</v>
      </c>
      <c r="I18" s="651">
        <v>3.3815436947169402</v>
      </c>
      <c r="J18" s="652" t="s">
        <v>1</v>
      </c>
    </row>
    <row r="19" spans="1:10" ht="14.4" customHeight="1" x14ac:dyDescent="0.3">
      <c r="A19" s="648" t="s">
        <v>527</v>
      </c>
      <c r="B19" s="649" t="s">
        <v>347</v>
      </c>
      <c r="C19" s="650">
        <v>28.695160000000001</v>
      </c>
      <c r="D19" s="650">
        <v>27.29458</v>
      </c>
      <c r="E19" s="650"/>
      <c r="F19" s="650">
        <v>16.06108</v>
      </c>
      <c r="G19" s="650">
        <v>30.000002708383995</v>
      </c>
      <c r="H19" s="650">
        <v>-13.938922708383995</v>
      </c>
      <c r="I19" s="651">
        <v>0.53536928500047987</v>
      </c>
      <c r="J19" s="652" t="s">
        <v>1</v>
      </c>
    </row>
    <row r="20" spans="1:10" ht="14.4" customHeight="1" x14ac:dyDescent="0.3">
      <c r="A20" s="648" t="s">
        <v>527</v>
      </c>
      <c r="B20" s="649" t="s">
        <v>531</v>
      </c>
      <c r="C20" s="650">
        <v>7155.627040000003</v>
      </c>
      <c r="D20" s="650">
        <v>7213.3287899999959</v>
      </c>
      <c r="E20" s="650"/>
      <c r="F20" s="650">
        <v>7580.3191299999935</v>
      </c>
      <c r="G20" s="650">
        <v>7669.0006923533583</v>
      </c>
      <c r="H20" s="650">
        <v>-88.681562353364825</v>
      </c>
      <c r="I20" s="651">
        <v>0.98843636010597991</v>
      </c>
      <c r="J20" s="652" t="s">
        <v>532</v>
      </c>
    </row>
    <row r="22" spans="1:10" ht="14.4" customHeight="1" x14ac:dyDescent="0.3">
      <c r="A22" s="648" t="s">
        <v>527</v>
      </c>
      <c r="B22" s="649" t="s">
        <v>528</v>
      </c>
      <c r="C22" s="650" t="s">
        <v>529</v>
      </c>
      <c r="D22" s="650" t="s">
        <v>529</v>
      </c>
      <c r="E22" s="650"/>
      <c r="F22" s="650" t="s">
        <v>529</v>
      </c>
      <c r="G22" s="650" t="s">
        <v>529</v>
      </c>
      <c r="H22" s="650" t="s">
        <v>529</v>
      </c>
      <c r="I22" s="651" t="s">
        <v>529</v>
      </c>
      <c r="J22" s="652" t="s">
        <v>74</v>
      </c>
    </row>
    <row r="23" spans="1:10" ht="14.4" customHeight="1" x14ac:dyDescent="0.3">
      <c r="A23" s="648" t="s">
        <v>533</v>
      </c>
      <c r="B23" s="649" t="s">
        <v>534</v>
      </c>
      <c r="C23" s="650" t="s">
        <v>529</v>
      </c>
      <c r="D23" s="650" t="s">
        <v>529</v>
      </c>
      <c r="E23" s="650"/>
      <c r="F23" s="650" t="s">
        <v>529</v>
      </c>
      <c r="G23" s="650" t="s">
        <v>529</v>
      </c>
      <c r="H23" s="650" t="s">
        <v>529</v>
      </c>
      <c r="I23" s="651" t="s">
        <v>529</v>
      </c>
      <c r="J23" s="652" t="s">
        <v>0</v>
      </c>
    </row>
    <row r="24" spans="1:10" ht="14.4" customHeight="1" x14ac:dyDescent="0.3">
      <c r="A24" s="648" t="s">
        <v>533</v>
      </c>
      <c r="B24" s="649" t="s">
        <v>335</v>
      </c>
      <c r="C24" s="650" t="s">
        <v>529</v>
      </c>
      <c r="D24" s="650">
        <v>11.4354</v>
      </c>
      <c r="E24" s="650"/>
      <c r="F24" s="650">
        <v>0</v>
      </c>
      <c r="G24" s="650">
        <v>12.233847817295999</v>
      </c>
      <c r="H24" s="650">
        <v>-12.233847817295999</v>
      </c>
      <c r="I24" s="651">
        <v>0</v>
      </c>
      <c r="J24" s="652" t="s">
        <v>1</v>
      </c>
    </row>
    <row r="25" spans="1:10" ht="14.4" customHeight="1" x14ac:dyDescent="0.3">
      <c r="A25" s="648" t="s">
        <v>533</v>
      </c>
      <c r="B25" s="649" t="s">
        <v>336</v>
      </c>
      <c r="C25" s="650">
        <v>1.9521299999999999</v>
      </c>
      <c r="D25" s="650">
        <v>4.8341399999999997</v>
      </c>
      <c r="E25" s="650"/>
      <c r="F25" s="650">
        <v>1.26498</v>
      </c>
      <c r="G25" s="650">
        <v>19.021639482423002</v>
      </c>
      <c r="H25" s="650">
        <v>-17.756659482423</v>
      </c>
      <c r="I25" s="651">
        <v>6.6502154095019431E-2</v>
      </c>
      <c r="J25" s="652" t="s">
        <v>1</v>
      </c>
    </row>
    <row r="26" spans="1:10" ht="14.4" customHeight="1" x14ac:dyDescent="0.3">
      <c r="A26" s="648" t="s">
        <v>533</v>
      </c>
      <c r="B26" s="649" t="s">
        <v>337</v>
      </c>
      <c r="C26" s="650">
        <v>0.98499999999999999</v>
      </c>
      <c r="D26" s="650">
        <v>0</v>
      </c>
      <c r="E26" s="650"/>
      <c r="F26" s="650" t="s">
        <v>529</v>
      </c>
      <c r="G26" s="650" t="s">
        <v>529</v>
      </c>
      <c r="H26" s="650" t="s">
        <v>529</v>
      </c>
      <c r="I26" s="651" t="s">
        <v>529</v>
      </c>
      <c r="J26" s="652" t="s">
        <v>1</v>
      </c>
    </row>
    <row r="27" spans="1:10" ht="14.4" customHeight="1" x14ac:dyDescent="0.3">
      <c r="A27" s="648" t="s">
        <v>533</v>
      </c>
      <c r="B27" s="649" t="s">
        <v>338</v>
      </c>
      <c r="C27" s="650">
        <v>0.39217000000000002</v>
      </c>
      <c r="D27" s="650">
        <v>0.29332000000000003</v>
      </c>
      <c r="E27" s="650"/>
      <c r="F27" s="650">
        <v>0.2056</v>
      </c>
      <c r="G27" s="650">
        <v>1.5075037337109998</v>
      </c>
      <c r="H27" s="650">
        <v>-1.3019037337109998</v>
      </c>
      <c r="I27" s="651">
        <v>0.13638440516089304</v>
      </c>
      <c r="J27" s="652" t="s">
        <v>1</v>
      </c>
    </row>
    <row r="28" spans="1:10" ht="14.4" customHeight="1" x14ac:dyDescent="0.3">
      <c r="A28" s="648" t="s">
        <v>533</v>
      </c>
      <c r="B28" s="649" t="s">
        <v>339</v>
      </c>
      <c r="C28" s="650">
        <v>188.90546000000001</v>
      </c>
      <c r="D28" s="650">
        <v>169.46117000000004</v>
      </c>
      <c r="E28" s="650"/>
      <c r="F28" s="650">
        <v>148.00149999999999</v>
      </c>
      <c r="G28" s="650">
        <v>149.318562154727</v>
      </c>
      <c r="H28" s="650">
        <v>-1.3170621547270116</v>
      </c>
      <c r="I28" s="651">
        <v>0.99117951488601774</v>
      </c>
      <c r="J28" s="652" t="s">
        <v>1</v>
      </c>
    </row>
    <row r="29" spans="1:10" ht="14.4" customHeight="1" x14ac:dyDescent="0.3">
      <c r="A29" s="648" t="s">
        <v>533</v>
      </c>
      <c r="B29" s="649" t="s">
        <v>340</v>
      </c>
      <c r="C29" s="650">
        <v>165.60764999999998</v>
      </c>
      <c r="D29" s="650">
        <v>122.48905000000001</v>
      </c>
      <c r="E29" s="650"/>
      <c r="F29" s="650">
        <v>129.94808</v>
      </c>
      <c r="G29" s="650">
        <v>126.06099641371401</v>
      </c>
      <c r="H29" s="650">
        <v>3.8870835862859963</v>
      </c>
      <c r="I29" s="651">
        <v>1.0308349425823127</v>
      </c>
      <c r="J29" s="652" t="s">
        <v>1</v>
      </c>
    </row>
    <row r="30" spans="1:10" ht="14.4" customHeight="1" x14ac:dyDescent="0.3">
      <c r="A30" s="648" t="s">
        <v>533</v>
      </c>
      <c r="B30" s="649" t="s">
        <v>341</v>
      </c>
      <c r="C30" s="650">
        <v>32.129800000000003</v>
      </c>
      <c r="D30" s="650">
        <v>28.369600000000005</v>
      </c>
      <c r="E30" s="650"/>
      <c r="F30" s="650">
        <v>32.026600000000002</v>
      </c>
      <c r="G30" s="650">
        <v>31.615460099933998</v>
      </c>
      <c r="H30" s="650">
        <v>0.41113990006600432</v>
      </c>
      <c r="I30" s="651">
        <v>1.013004394013765</v>
      </c>
      <c r="J30" s="652" t="s">
        <v>1</v>
      </c>
    </row>
    <row r="31" spans="1:10" ht="14.4" customHeight="1" x14ac:dyDescent="0.3">
      <c r="A31" s="648" t="s">
        <v>533</v>
      </c>
      <c r="B31" s="649" t="s">
        <v>342</v>
      </c>
      <c r="C31" s="650">
        <v>2.40679</v>
      </c>
      <c r="D31" s="650" t="s">
        <v>529</v>
      </c>
      <c r="E31" s="650"/>
      <c r="F31" s="650">
        <v>2.1781000000000001</v>
      </c>
      <c r="G31" s="650">
        <v>0</v>
      </c>
      <c r="H31" s="650">
        <v>2.1781000000000001</v>
      </c>
      <c r="I31" s="651" t="s">
        <v>529</v>
      </c>
      <c r="J31" s="652" t="s">
        <v>1</v>
      </c>
    </row>
    <row r="32" spans="1:10" ht="14.4" customHeight="1" x14ac:dyDescent="0.3">
      <c r="A32" s="648" t="s">
        <v>533</v>
      </c>
      <c r="B32" s="649" t="s">
        <v>343</v>
      </c>
      <c r="C32" s="650">
        <v>4.9791699999999999</v>
      </c>
      <c r="D32" s="650">
        <v>3.8417399999999997</v>
      </c>
      <c r="E32" s="650"/>
      <c r="F32" s="650">
        <v>5.4715299999989995</v>
      </c>
      <c r="G32" s="650">
        <v>4.3329448950070004</v>
      </c>
      <c r="H32" s="650">
        <v>1.1385851049919991</v>
      </c>
      <c r="I32" s="651">
        <v>1.2627739638009312</v>
      </c>
      <c r="J32" s="652" t="s">
        <v>1</v>
      </c>
    </row>
    <row r="33" spans="1:10" ht="14.4" customHeight="1" x14ac:dyDescent="0.3">
      <c r="A33" s="648" t="s">
        <v>533</v>
      </c>
      <c r="B33" s="649" t="s">
        <v>344</v>
      </c>
      <c r="C33" s="650">
        <v>25.718399999999999</v>
      </c>
      <c r="D33" s="650">
        <v>19.154</v>
      </c>
      <c r="E33" s="650"/>
      <c r="F33" s="650">
        <v>18.906799999998999</v>
      </c>
      <c r="G33" s="650">
        <v>19.357571383656001</v>
      </c>
      <c r="H33" s="650">
        <v>-0.45077138365700264</v>
      </c>
      <c r="I33" s="651">
        <v>0.97671343296517055</v>
      </c>
      <c r="J33" s="652" t="s">
        <v>1</v>
      </c>
    </row>
    <row r="34" spans="1:10" ht="14.4" customHeight="1" x14ac:dyDescent="0.3">
      <c r="A34" s="648" t="s">
        <v>533</v>
      </c>
      <c r="B34" s="649" t="s">
        <v>345</v>
      </c>
      <c r="C34" s="650">
        <v>45.067660000000004</v>
      </c>
      <c r="D34" s="650">
        <v>32.754829999999998</v>
      </c>
      <c r="E34" s="650"/>
      <c r="F34" s="650">
        <v>11.59422</v>
      </c>
      <c r="G34" s="650">
        <v>21.683068022017999</v>
      </c>
      <c r="H34" s="650">
        <v>-10.088848022017999</v>
      </c>
      <c r="I34" s="651">
        <v>0.53471307603825657</v>
      </c>
      <c r="J34" s="652" t="s">
        <v>1</v>
      </c>
    </row>
    <row r="35" spans="1:10" ht="14.4" customHeight="1" x14ac:dyDescent="0.3">
      <c r="A35" s="648" t="s">
        <v>533</v>
      </c>
      <c r="B35" s="649" t="s">
        <v>346</v>
      </c>
      <c r="C35" s="650" t="s">
        <v>529</v>
      </c>
      <c r="D35" s="650">
        <v>1.60785</v>
      </c>
      <c r="E35" s="650"/>
      <c r="F35" s="650">
        <v>0</v>
      </c>
      <c r="G35" s="650">
        <v>0.53874818574600003</v>
      </c>
      <c r="H35" s="650">
        <v>-0.53874818574600003</v>
      </c>
      <c r="I35" s="651">
        <v>0</v>
      </c>
      <c r="J35" s="652" t="s">
        <v>1</v>
      </c>
    </row>
    <row r="36" spans="1:10" ht="14.4" customHeight="1" x14ac:dyDescent="0.3">
      <c r="A36" s="648" t="s">
        <v>533</v>
      </c>
      <c r="B36" s="649" t="s">
        <v>535</v>
      </c>
      <c r="C36" s="650">
        <v>468.14422999999994</v>
      </c>
      <c r="D36" s="650">
        <v>394.24110000000007</v>
      </c>
      <c r="E36" s="650"/>
      <c r="F36" s="650">
        <v>349.59740999999804</v>
      </c>
      <c r="G36" s="650">
        <v>385.67034218823204</v>
      </c>
      <c r="H36" s="650">
        <v>-36.072932188234006</v>
      </c>
      <c r="I36" s="651">
        <v>0.90646692721156119</v>
      </c>
      <c r="J36" s="652" t="s">
        <v>536</v>
      </c>
    </row>
    <row r="37" spans="1:10" ht="14.4" customHeight="1" x14ac:dyDescent="0.3">
      <c r="A37" s="648" t="s">
        <v>529</v>
      </c>
      <c r="B37" s="649" t="s">
        <v>529</v>
      </c>
      <c r="C37" s="650" t="s">
        <v>529</v>
      </c>
      <c r="D37" s="650" t="s">
        <v>529</v>
      </c>
      <c r="E37" s="650"/>
      <c r="F37" s="650" t="s">
        <v>529</v>
      </c>
      <c r="G37" s="650" t="s">
        <v>529</v>
      </c>
      <c r="H37" s="650" t="s">
        <v>529</v>
      </c>
      <c r="I37" s="651" t="s">
        <v>529</v>
      </c>
      <c r="J37" s="652" t="s">
        <v>537</v>
      </c>
    </row>
    <row r="38" spans="1:10" ht="14.4" customHeight="1" x14ac:dyDescent="0.3">
      <c r="A38" s="648" t="s">
        <v>538</v>
      </c>
      <c r="B38" s="649" t="s">
        <v>539</v>
      </c>
      <c r="C38" s="650" t="s">
        <v>529</v>
      </c>
      <c r="D38" s="650" t="s">
        <v>529</v>
      </c>
      <c r="E38" s="650"/>
      <c r="F38" s="650" t="s">
        <v>529</v>
      </c>
      <c r="G38" s="650" t="s">
        <v>529</v>
      </c>
      <c r="H38" s="650" t="s">
        <v>529</v>
      </c>
      <c r="I38" s="651" t="s">
        <v>529</v>
      </c>
      <c r="J38" s="652" t="s">
        <v>0</v>
      </c>
    </row>
    <row r="39" spans="1:10" ht="14.4" customHeight="1" x14ac:dyDescent="0.3">
      <c r="A39" s="648" t="s">
        <v>538</v>
      </c>
      <c r="B39" s="649" t="s">
        <v>336</v>
      </c>
      <c r="C39" s="650">
        <v>0.27888000000000002</v>
      </c>
      <c r="D39" s="650">
        <v>0</v>
      </c>
      <c r="E39" s="650"/>
      <c r="F39" s="650" t="s">
        <v>529</v>
      </c>
      <c r="G39" s="650" t="s">
        <v>529</v>
      </c>
      <c r="H39" s="650" t="s">
        <v>529</v>
      </c>
      <c r="I39" s="651" t="s">
        <v>529</v>
      </c>
      <c r="J39" s="652" t="s">
        <v>1</v>
      </c>
    </row>
    <row r="40" spans="1:10" ht="14.4" customHeight="1" x14ac:dyDescent="0.3">
      <c r="A40" s="648" t="s">
        <v>538</v>
      </c>
      <c r="B40" s="649" t="s">
        <v>339</v>
      </c>
      <c r="C40" s="650">
        <v>64.923320000000004</v>
      </c>
      <c r="D40" s="650">
        <v>63.383789999999998</v>
      </c>
      <c r="E40" s="650"/>
      <c r="F40" s="650">
        <v>65.991729999998995</v>
      </c>
      <c r="G40" s="650">
        <v>65.400068518257996</v>
      </c>
      <c r="H40" s="650">
        <v>0.59166148174099931</v>
      </c>
      <c r="I40" s="651">
        <v>1.0090468021692642</v>
      </c>
      <c r="J40" s="652" t="s">
        <v>1</v>
      </c>
    </row>
    <row r="41" spans="1:10" ht="14.4" customHeight="1" x14ac:dyDescent="0.3">
      <c r="A41" s="648" t="s">
        <v>538</v>
      </c>
      <c r="B41" s="649" t="s">
        <v>340</v>
      </c>
      <c r="C41" s="650">
        <v>15.512699999999999</v>
      </c>
      <c r="D41" s="650">
        <v>16.700429999998999</v>
      </c>
      <c r="E41" s="650"/>
      <c r="F41" s="650">
        <v>13.168199999999</v>
      </c>
      <c r="G41" s="650">
        <v>14.079471235324</v>
      </c>
      <c r="H41" s="650">
        <v>-0.91127123532499965</v>
      </c>
      <c r="I41" s="651">
        <v>0.93527660093947917</v>
      </c>
      <c r="J41" s="652" t="s">
        <v>1</v>
      </c>
    </row>
    <row r="42" spans="1:10" ht="14.4" customHeight="1" x14ac:dyDescent="0.3">
      <c r="A42" s="648" t="s">
        <v>538</v>
      </c>
      <c r="B42" s="649" t="s">
        <v>342</v>
      </c>
      <c r="C42" s="650">
        <v>2.4285199999999998</v>
      </c>
      <c r="D42" s="650">
        <v>3.4399799999990002</v>
      </c>
      <c r="E42" s="650"/>
      <c r="F42" s="650">
        <v>1.9125000000000001</v>
      </c>
      <c r="G42" s="650">
        <v>3.436682615174</v>
      </c>
      <c r="H42" s="650">
        <v>-1.5241826151739999</v>
      </c>
      <c r="I42" s="651">
        <v>0.55649596257615708</v>
      </c>
      <c r="J42" s="652" t="s">
        <v>1</v>
      </c>
    </row>
    <row r="43" spans="1:10" ht="14.4" customHeight="1" x14ac:dyDescent="0.3">
      <c r="A43" s="648" t="s">
        <v>538</v>
      </c>
      <c r="B43" s="649" t="s">
        <v>343</v>
      </c>
      <c r="C43" s="650">
        <v>2.9130000000000003</v>
      </c>
      <c r="D43" s="650">
        <v>0.73199999999999998</v>
      </c>
      <c r="E43" s="650"/>
      <c r="F43" s="650">
        <v>1.7410000000000001</v>
      </c>
      <c r="G43" s="650">
        <v>1.438796772701</v>
      </c>
      <c r="H43" s="650">
        <v>0.30220322729900007</v>
      </c>
      <c r="I43" s="651">
        <v>1.2100388554053294</v>
      </c>
      <c r="J43" s="652" t="s">
        <v>1</v>
      </c>
    </row>
    <row r="44" spans="1:10" ht="14.4" customHeight="1" x14ac:dyDescent="0.3">
      <c r="A44" s="648" t="s">
        <v>538</v>
      </c>
      <c r="B44" s="649" t="s">
        <v>344</v>
      </c>
      <c r="C44" s="650">
        <v>14.18</v>
      </c>
      <c r="D44" s="650">
        <v>8.5199999999990013</v>
      </c>
      <c r="E44" s="650"/>
      <c r="F44" s="650">
        <v>7.7699999999989995</v>
      </c>
      <c r="G44" s="650">
        <v>8.7649837985609995</v>
      </c>
      <c r="H44" s="650">
        <v>-0.99498379856200003</v>
      </c>
      <c r="I44" s="651">
        <v>0.8864819580470471</v>
      </c>
      <c r="J44" s="652" t="s">
        <v>1</v>
      </c>
    </row>
    <row r="45" spans="1:10" ht="14.4" customHeight="1" x14ac:dyDescent="0.3">
      <c r="A45" s="648" t="s">
        <v>538</v>
      </c>
      <c r="B45" s="649" t="s">
        <v>540</v>
      </c>
      <c r="C45" s="650">
        <v>100.23642000000001</v>
      </c>
      <c r="D45" s="650">
        <v>92.77619999999699</v>
      </c>
      <c r="E45" s="650"/>
      <c r="F45" s="650">
        <v>90.583429999996994</v>
      </c>
      <c r="G45" s="650">
        <v>93.120002940017997</v>
      </c>
      <c r="H45" s="650">
        <v>-2.5365729400210029</v>
      </c>
      <c r="I45" s="651">
        <v>0.97276017117766955</v>
      </c>
      <c r="J45" s="652" t="s">
        <v>536</v>
      </c>
    </row>
    <row r="46" spans="1:10" ht="14.4" customHeight="1" x14ac:dyDescent="0.3">
      <c r="A46" s="648" t="s">
        <v>529</v>
      </c>
      <c r="B46" s="649" t="s">
        <v>529</v>
      </c>
      <c r="C46" s="650" t="s">
        <v>529</v>
      </c>
      <c r="D46" s="650" t="s">
        <v>529</v>
      </c>
      <c r="E46" s="650"/>
      <c r="F46" s="650" t="s">
        <v>529</v>
      </c>
      <c r="G46" s="650" t="s">
        <v>529</v>
      </c>
      <c r="H46" s="650" t="s">
        <v>529</v>
      </c>
      <c r="I46" s="651" t="s">
        <v>529</v>
      </c>
      <c r="J46" s="652" t="s">
        <v>537</v>
      </c>
    </row>
    <row r="47" spans="1:10" ht="14.4" customHeight="1" x14ac:dyDescent="0.3">
      <c r="A47" s="648" t="s">
        <v>541</v>
      </c>
      <c r="B47" s="649" t="s">
        <v>542</v>
      </c>
      <c r="C47" s="650" t="s">
        <v>529</v>
      </c>
      <c r="D47" s="650" t="s">
        <v>529</v>
      </c>
      <c r="E47" s="650"/>
      <c r="F47" s="650" t="s">
        <v>529</v>
      </c>
      <c r="G47" s="650" t="s">
        <v>529</v>
      </c>
      <c r="H47" s="650" t="s">
        <v>529</v>
      </c>
      <c r="I47" s="651" t="s">
        <v>529</v>
      </c>
      <c r="J47" s="652" t="s">
        <v>0</v>
      </c>
    </row>
    <row r="48" spans="1:10" ht="14.4" customHeight="1" x14ac:dyDescent="0.3">
      <c r="A48" s="648" t="s">
        <v>541</v>
      </c>
      <c r="B48" s="649" t="s">
        <v>336</v>
      </c>
      <c r="C48" s="650">
        <v>3.7035399999999998</v>
      </c>
      <c r="D48" s="650">
        <v>6.8819800000000004</v>
      </c>
      <c r="E48" s="650"/>
      <c r="F48" s="650">
        <v>2.1566999999999998</v>
      </c>
      <c r="G48" s="650">
        <v>20.978364128755</v>
      </c>
      <c r="H48" s="650">
        <v>-18.821664128755</v>
      </c>
      <c r="I48" s="651">
        <v>0.10280591883920137</v>
      </c>
      <c r="J48" s="652" t="s">
        <v>1</v>
      </c>
    </row>
    <row r="49" spans="1:10" ht="14.4" customHeight="1" x14ac:dyDescent="0.3">
      <c r="A49" s="648" t="s">
        <v>541</v>
      </c>
      <c r="B49" s="649" t="s">
        <v>338</v>
      </c>
      <c r="C49" s="650">
        <v>2.44442</v>
      </c>
      <c r="D49" s="650">
        <v>1.0059</v>
      </c>
      <c r="E49" s="650"/>
      <c r="F49" s="650">
        <v>0</v>
      </c>
      <c r="G49" s="650">
        <v>1.4924965371259999</v>
      </c>
      <c r="H49" s="650">
        <v>-1.4924965371259999</v>
      </c>
      <c r="I49" s="651">
        <v>0</v>
      </c>
      <c r="J49" s="652" t="s">
        <v>1</v>
      </c>
    </row>
    <row r="50" spans="1:10" ht="14.4" customHeight="1" x14ac:dyDescent="0.3">
      <c r="A50" s="648" t="s">
        <v>541</v>
      </c>
      <c r="B50" s="649" t="s">
        <v>339</v>
      </c>
      <c r="C50" s="650">
        <v>41.969039999999993</v>
      </c>
      <c r="D50" s="650">
        <v>32.881730000000005</v>
      </c>
      <c r="E50" s="650"/>
      <c r="F50" s="650">
        <v>37.022859999999994</v>
      </c>
      <c r="G50" s="650">
        <v>34.303451255212003</v>
      </c>
      <c r="H50" s="650">
        <v>2.7194087447879909</v>
      </c>
      <c r="I50" s="651">
        <v>1.079275077150577</v>
      </c>
      <c r="J50" s="652" t="s">
        <v>1</v>
      </c>
    </row>
    <row r="51" spans="1:10" ht="14.4" customHeight="1" x14ac:dyDescent="0.3">
      <c r="A51" s="648" t="s">
        <v>541</v>
      </c>
      <c r="B51" s="649" t="s">
        <v>340</v>
      </c>
      <c r="C51" s="650">
        <v>183.25707</v>
      </c>
      <c r="D51" s="650">
        <v>175.33071000000001</v>
      </c>
      <c r="E51" s="650"/>
      <c r="F51" s="650">
        <v>143.97800000000001</v>
      </c>
      <c r="G51" s="650">
        <v>177.13870367667201</v>
      </c>
      <c r="H51" s="650">
        <v>-33.160703676672</v>
      </c>
      <c r="I51" s="651">
        <v>0.81279808992392977</v>
      </c>
      <c r="J51" s="652" t="s">
        <v>1</v>
      </c>
    </row>
    <row r="52" spans="1:10" ht="14.4" customHeight="1" x14ac:dyDescent="0.3">
      <c r="A52" s="648" t="s">
        <v>541</v>
      </c>
      <c r="B52" s="649" t="s">
        <v>341</v>
      </c>
      <c r="C52" s="650">
        <v>2.4493999999999998</v>
      </c>
      <c r="D52" s="650">
        <v>4.5836000000000006</v>
      </c>
      <c r="E52" s="650"/>
      <c r="F52" s="650">
        <v>6.5152999999999999</v>
      </c>
      <c r="G52" s="650">
        <v>3.3845430598470001</v>
      </c>
      <c r="H52" s="650">
        <v>3.1307569401529998</v>
      </c>
      <c r="I52" s="651">
        <v>1.9250161350568036</v>
      </c>
      <c r="J52" s="652" t="s">
        <v>1</v>
      </c>
    </row>
    <row r="53" spans="1:10" ht="14.4" customHeight="1" x14ac:dyDescent="0.3">
      <c r="A53" s="648" t="s">
        <v>541</v>
      </c>
      <c r="B53" s="649" t="s">
        <v>342</v>
      </c>
      <c r="C53" s="650">
        <v>1.19286</v>
      </c>
      <c r="D53" s="650" t="s">
        <v>529</v>
      </c>
      <c r="E53" s="650"/>
      <c r="F53" s="650" t="s">
        <v>529</v>
      </c>
      <c r="G53" s="650" t="s">
        <v>529</v>
      </c>
      <c r="H53" s="650" t="s">
        <v>529</v>
      </c>
      <c r="I53" s="651" t="s">
        <v>529</v>
      </c>
      <c r="J53" s="652" t="s">
        <v>1</v>
      </c>
    </row>
    <row r="54" spans="1:10" ht="14.4" customHeight="1" x14ac:dyDescent="0.3">
      <c r="A54" s="648" t="s">
        <v>541</v>
      </c>
      <c r="B54" s="649" t="s">
        <v>343</v>
      </c>
      <c r="C54" s="650">
        <v>3.472</v>
      </c>
      <c r="D54" s="650">
        <v>5.956999999999999</v>
      </c>
      <c r="E54" s="650"/>
      <c r="F54" s="650">
        <v>4.9879999999989995</v>
      </c>
      <c r="G54" s="650">
        <v>5.2282593253650003</v>
      </c>
      <c r="H54" s="650">
        <v>-0.24025932536600081</v>
      </c>
      <c r="I54" s="651">
        <v>0.95404601982912784</v>
      </c>
      <c r="J54" s="652" t="s">
        <v>1</v>
      </c>
    </row>
    <row r="55" spans="1:10" ht="14.4" customHeight="1" x14ac:dyDescent="0.3">
      <c r="A55" s="648" t="s">
        <v>541</v>
      </c>
      <c r="B55" s="649" t="s">
        <v>344</v>
      </c>
      <c r="C55" s="650">
        <v>23.992000000000001</v>
      </c>
      <c r="D55" s="650">
        <v>20.957100000000001</v>
      </c>
      <c r="E55" s="650"/>
      <c r="F55" s="650">
        <v>26.995200000000001</v>
      </c>
      <c r="G55" s="650">
        <v>26.877449783152997</v>
      </c>
      <c r="H55" s="650">
        <v>0.11775021684700349</v>
      </c>
      <c r="I55" s="651">
        <v>1.0043810040683552</v>
      </c>
      <c r="J55" s="652" t="s">
        <v>1</v>
      </c>
    </row>
    <row r="56" spans="1:10" ht="14.4" customHeight="1" x14ac:dyDescent="0.3">
      <c r="A56" s="648" t="s">
        <v>541</v>
      </c>
      <c r="B56" s="649" t="s">
        <v>345</v>
      </c>
      <c r="C56" s="650">
        <v>8.8477599999999992</v>
      </c>
      <c r="D56" s="650">
        <v>5.1425000000000001</v>
      </c>
      <c r="E56" s="650"/>
      <c r="F56" s="650">
        <v>17.695519999999998</v>
      </c>
      <c r="G56" s="650">
        <v>4.9483455454850001</v>
      </c>
      <c r="H56" s="650">
        <v>12.747174454514997</v>
      </c>
      <c r="I56" s="651">
        <v>3.5760477592648829</v>
      </c>
      <c r="J56" s="652" t="s">
        <v>1</v>
      </c>
    </row>
    <row r="57" spans="1:10" ht="14.4" customHeight="1" x14ac:dyDescent="0.3">
      <c r="A57" s="648" t="s">
        <v>541</v>
      </c>
      <c r="B57" s="649" t="s">
        <v>346</v>
      </c>
      <c r="C57" s="650" t="s">
        <v>529</v>
      </c>
      <c r="D57" s="650">
        <v>1.4339</v>
      </c>
      <c r="E57" s="650"/>
      <c r="F57" s="650">
        <v>13.525399999999998</v>
      </c>
      <c r="G57" s="650">
        <v>0.42739199089399998</v>
      </c>
      <c r="H57" s="650">
        <v>13.098008009105998</v>
      </c>
      <c r="I57" s="651">
        <v>31.646358116604276</v>
      </c>
      <c r="J57" s="652" t="s">
        <v>1</v>
      </c>
    </row>
    <row r="58" spans="1:10" ht="14.4" customHeight="1" x14ac:dyDescent="0.3">
      <c r="A58" s="648" t="s">
        <v>541</v>
      </c>
      <c r="B58" s="649" t="s">
        <v>543</v>
      </c>
      <c r="C58" s="650">
        <v>271.32808999999997</v>
      </c>
      <c r="D58" s="650">
        <v>254.17442</v>
      </c>
      <c r="E58" s="650"/>
      <c r="F58" s="650">
        <v>252.87697999999898</v>
      </c>
      <c r="G58" s="650">
        <v>274.77900530250906</v>
      </c>
      <c r="H58" s="650">
        <v>-21.902025302510083</v>
      </c>
      <c r="I58" s="651">
        <v>0.92029221709133946</v>
      </c>
      <c r="J58" s="652" t="s">
        <v>536</v>
      </c>
    </row>
    <row r="59" spans="1:10" ht="14.4" customHeight="1" x14ac:dyDescent="0.3">
      <c r="A59" s="648" t="s">
        <v>529</v>
      </c>
      <c r="B59" s="649" t="s">
        <v>529</v>
      </c>
      <c r="C59" s="650" t="s">
        <v>529</v>
      </c>
      <c r="D59" s="650" t="s">
        <v>529</v>
      </c>
      <c r="E59" s="650"/>
      <c r="F59" s="650" t="s">
        <v>529</v>
      </c>
      <c r="G59" s="650" t="s">
        <v>529</v>
      </c>
      <c r="H59" s="650" t="s">
        <v>529</v>
      </c>
      <c r="I59" s="651" t="s">
        <v>529</v>
      </c>
      <c r="J59" s="652" t="s">
        <v>537</v>
      </c>
    </row>
    <row r="60" spans="1:10" ht="14.4" customHeight="1" x14ac:dyDescent="0.3">
      <c r="A60" s="648" t="s">
        <v>544</v>
      </c>
      <c r="B60" s="649" t="s">
        <v>545</v>
      </c>
      <c r="C60" s="650" t="s">
        <v>529</v>
      </c>
      <c r="D60" s="650" t="s">
        <v>529</v>
      </c>
      <c r="E60" s="650"/>
      <c r="F60" s="650" t="s">
        <v>529</v>
      </c>
      <c r="G60" s="650" t="s">
        <v>529</v>
      </c>
      <c r="H60" s="650" t="s">
        <v>529</v>
      </c>
      <c r="I60" s="651" t="s">
        <v>529</v>
      </c>
      <c r="J60" s="652" t="s">
        <v>0</v>
      </c>
    </row>
    <row r="61" spans="1:10" ht="14.4" customHeight="1" x14ac:dyDescent="0.3">
      <c r="A61" s="648" t="s">
        <v>544</v>
      </c>
      <c r="B61" s="649" t="s">
        <v>334</v>
      </c>
      <c r="C61" s="650">
        <v>547.81340000000296</v>
      </c>
      <c r="D61" s="650">
        <v>0</v>
      </c>
      <c r="E61" s="650"/>
      <c r="F61" s="650" t="s">
        <v>529</v>
      </c>
      <c r="G61" s="650" t="s">
        <v>529</v>
      </c>
      <c r="H61" s="650" t="s">
        <v>529</v>
      </c>
      <c r="I61" s="651" t="s">
        <v>529</v>
      </c>
      <c r="J61" s="652" t="s">
        <v>1</v>
      </c>
    </row>
    <row r="62" spans="1:10" ht="14.4" customHeight="1" x14ac:dyDescent="0.3">
      <c r="A62" s="648" t="s">
        <v>544</v>
      </c>
      <c r="B62" s="649" t="s">
        <v>335</v>
      </c>
      <c r="C62" s="650">
        <v>4208.9536200000002</v>
      </c>
      <c r="D62" s="650">
        <v>5030.4957899999999</v>
      </c>
      <c r="E62" s="650"/>
      <c r="F62" s="650">
        <v>5237.0977300000013</v>
      </c>
      <c r="G62" s="650">
        <v>5237.7666261499999</v>
      </c>
      <c r="H62" s="650">
        <v>-0.6688961499985453</v>
      </c>
      <c r="I62" s="651">
        <v>0.99987229363243124</v>
      </c>
      <c r="J62" s="652" t="s">
        <v>1</v>
      </c>
    </row>
    <row r="63" spans="1:10" ht="14.4" customHeight="1" x14ac:dyDescent="0.3">
      <c r="A63" s="648" t="s">
        <v>544</v>
      </c>
      <c r="B63" s="649" t="s">
        <v>336</v>
      </c>
      <c r="C63" s="650">
        <v>36.844999999999999</v>
      </c>
      <c r="D63" s="650">
        <v>0</v>
      </c>
      <c r="E63" s="650"/>
      <c r="F63" s="650" t="s">
        <v>529</v>
      </c>
      <c r="G63" s="650" t="s">
        <v>529</v>
      </c>
      <c r="H63" s="650" t="s">
        <v>529</v>
      </c>
      <c r="I63" s="651" t="s">
        <v>529</v>
      </c>
      <c r="J63" s="652" t="s">
        <v>1</v>
      </c>
    </row>
    <row r="64" spans="1:10" ht="14.4" customHeight="1" x14ac:dyDescent="0.3">
      <c r="A64" s="648" t="s">
        <v>544</v>
      </c>
      <c r="B64" s="649" t="s">
        <v>337</v>
      </c>
      <c r="C64" s="650">
        <v>361.07752000000005</v>
      </c>
      <c r="D64" s="650">
        <v>140.97131999999999</v>
      </c>
      <c r="E64" s="650"/>
      <c r="F64" s="650">
        <v>347.94252999999998</v>
      </c>
      <c r="G64" s="650">
        <v>350.00003159782</v>
      </c>
      <c r="H64" s="650">
        <v>-2.0575015978200213</v>
      </c>
      <c r="I64" s="651">
        <v>0.9941214245369433</v>
      </c>
      <c r="J64" s="652" t="s">
        <v>1</v>
      </c>
    </row>
    <row r="65" spans="1:10" ht="14.4" customHeight="1" x14ac:dyDescent="0.3">
      <c r="A65" s="648" t="s">
        <v>544</v>
      </c>
      <c r="B65" s="649" t="s">
        <v>339</v>
      </c>
      <c r="C65" s="650">
        <v>56.434389999999993</v>
      </c>
      <c r="D65" s="650">
        <v>71.273600000000002</v>
      </c>
      <c r="E65" s="650"/>
      <c r="F65" s="650">
        <v>70.376139999999012</v>
      </c>
      <c r="G65" s="650">
        <v>70.977946961236995</v>
      </c>
      <c r="H65" s="650">
        <v>-0.60180696123798327</v>
      </c>
      <c r="I65" s="651">
        <v>0.99152121205243304</v>
      </c>
      <c r="J65" s="652" t="s">
        <v>1</v>
      </c>
    </row>
    <row r="66" spans="1:10" ht="14.4" customHeight="1" x14ac:dyDescent="0.3">
      <c r="A66" s="648" t="s">
        <v>544</v>
      </c>
      <c r="B66" s="649" t="s">
        <v>340</v>
      </c>
      <c r="C66" s="650">
        <v>134.10301000000001</v>
      </c>
      <c r="D66" s="650">
        <v>147.06026</v>
      </c>
      <c r="E66" s="650"/>
      <c r="F66" s="650">
        <v>182.87889999999999</v>
      </c>
      <c r="G66" s="650">
        <v>182.72087381403199</v>
      </c>
      <c r="H66" s="650">
        <v>0.15802618596799789</v>
      </c>
      <c r="I66" s="651">
        <v>1.0008648502093354</v>
      </c>
      <c r="J66" s="652" t="s">
        <v>1</v>
      </c>
    </row>
    <row r="67" spans="1:10" ht="14.4" customHeight="1" x14ac:dyDescent="0.3">
      <c r="A67" s="648" t="s">
        <v>544</v>
      </c>
      <c r="B67" s="649" t="s">
        <v>342</v>
      </c>
      <c r="C67" s="650">
        <v>65.975700000000003</v>
      </c>
      <c r="D67" s="650">
        <v>73.931899999999999</v>
      </c>
      <c r="E67" s="650"/>
      <c r="F67" s="650">
        <v>57.367469999999003</v>
      </c>
      <c r="G67" s="650">
        <v>66.563323704389006</v>
      </c>
      <c r="H67" s="650">
        <v>-9.1958537043900037</v>
      </c>
      <c r="I67" s="651">
        <v>0.86184803894064477</v>
      </c>
      <c r="J67" s="652" t="s">
        <v>1</v>
      </c>
    </row>
    <row r="68" spans="1:10" ht="14.4" customHeight="1" x14ac:dyDescent="0.3">
      <c r="A68" s="648" t="s">
        <v>544</v>
      </c>
      <c r="B68" s="649" t="s">
        <v>345</v>
      </c>
      <c r="C68" s="650">
        <v>876.02050000000008</v>
      </c>
      <c r="D68" s="650">
        <v>974.34281999999996</v>
      </c>
      <c r="E68" s="650"/>
      <c r="F68" s="650">
        <v>972.15513999999894</v>
      </c>
      <c r="G68" s="650">
        <v>973.36867671198115</v>
      </c>
      <c r="H68" s="650">
        <v>-1.2135367119822149</v>
      </c>
      <c r="I68" s="651">
        <v>0.99875326097806894</v>
      </c>
      <c r="J68" s="652" t="s">
        <v>1</v>
      </c>
    </row>
    <row r="69" spans="1:10" ht="14.4" customHeight="1" x14ac:dyDescent="0.3">
      <c r="A69" s="648" t="s">
        <v>544</v>
      </c>
      <c r="B69" s="649" t="s">
        <v>346</v>
      </c>
      <c r="C69" s="650" t="s">
        <v>529</v>
      </c>
      <c r="D69" s="650">
        <v>6.7667999999999999</v>
      </c>
      <c r="E69" s="650"/>
      <c r="F69" s="650">
        <v>3.38232</v>
      </c>
      <c r="G69" s="650">
        <v>4.033860274756</v>
      </c>
      <c r="H69" s="650">
        <v>-0.65154027475599996</v>
      </c>
      <c r="I69" s="651">
        <v>0.83848219066154683</v>
      </c>
      <c r="J69" s="652" t="s">
        <v>1</v>
      </c>
    </row>
    <row r="70" spans="1:10" ht="14.4" customHeight="1" x14ac:dyDescent="0.3">
      <c r="A70" s="648" t="s">
        <v>544</v>
      </c>
      <c r="B70" s="649" t="s">
        <v>347</v>
      </c>
      <c r="C70" s="650">
        <v>28.695160000000001</v>
      </c>
      <c r="D70" s="650">
        <v>27.29458</v>
      </c>
      <c r="E70" s="650"/>
      <c r="F70" s="650">
        <v>16.06108</v>
      </c>
      <c r="G70" s="650">
        <v>30.000002708383995</v>
      </c>
      <c r="H70" s="650">
        <v>-13.938922708383995</v>
      </c>
      <c r="I70" s="651">
        <v>0.53536928500047987</v>
      </c>
      <c r="J70" s="652" t="s">
        <v>1</v>
      </c>
    </row>
    <row r="71" spans="1:10" ht="14.4" customHeight="1" x14ac:dyDescent="0.3">
      <c r="A71" s="648" t="s">
        <v>544</v>
      </c>
      <c r="B71" s="649" t="s">
        <v>546</v>
      </c>
      <c r="C71" s="650">
        <v>6315.9183000000039</v>
      </c>
      <c r="D71" s="650">
        <v>6472.1370699999998</v>
      </c>
      <c r="E71" s="650"/>
      <c r="F71" s="650">
        <v>6887.261309999999</v>
      </c>
      <c r="G71" s="650">
        <v>6915.4313419225982</v>
      </c>
      <c r="H71" s="650">
        <v>-28.170031922599264</v>
      </c>
      <c r="I71" s="651">
        <v>0.99592649676791278</v>
      </c>
      <c r="J71" s="652" t="s">
        <v>536</v>
      </c>
    </row>
    <row r="72" spans="1:10" ht="14.4" customHeight="1" x14ac:dyDescent="0.3">
      <c r="A72" s="648" t="s">
        <v>529</v>
      </c>
      <c r="B72" s="649" t="s">
        <v>529</v>
      </c>
      <c r="C72" s="650" t="s">
        <v>529</v>
      </c>
      <c r="D72" s="650" t="s">
        <v>529</v>
      </c>
      <c r="E72" s="650"/>
      <c r="F72" s="650" t="s">
        <v>529</v>
      </c>
      <c r="G72" s="650" t="s">
        <v>529</v>
      </c>
      <c r="H72" s="650" t="s">
        <v>529</v>
      </c>
      <c r="I72" s="651" t="s">
        <v>529</v>
      </c>
      <c r="J72" s="652" t="s">
        <v>537</v>
      </c>
    </row>
    <row r="73" spans="1:10" ht="14.4" customHeight="1" x14ac:dyDescent="0.3">
      <c r="A73" s="648" t="s">
        <v>527</v>
      </c>
      <c r="B73" s="649" t="s">
        <v>531</v>
      </c>
      <c r="C73" s="650">
        <v>7155.6270400000039</v>
      </c>
      <c r="D73" s="650">
        <v>7213.3287899999968</v>
      </c>
      <c r="E73" s="650"/>
      <c r="F73" s="650">
        <v>7580.3191299999935</v>
      </c>
      <c r="G73" s="650">
        <v>7669.0006923533583</v>
      </c>
      <c r="H73" s="650">
        <v>-88.681562353364825</v>
      </c>
      <c r="I73" s="651">
        <v>0.98843636010597991</v>
      </c>
      <c r="J73" s="652" t="s">
        <v>532</v>
      </c>
    </row>
  </sheetData>
  <mergeCells count="3">
    <mergeCell ref="A1:I1"/>
    <mergeCell ref="F3:I3"/>
    <mergeCell ref="C4:D4"/>
  </mergeCells>
  <conditionalFormatting sqref="F21 F74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73">
    <cfRule type="expression" dxfId="33" priority="5">
      <formula>$H22&gt;0</formula>
    </cfRule>
  </conditionalFormatting>
  <conditionalFormatting sqref="A22:A73">
    <cfRule type="expression" dxfId="32" priority="2">
      <formula>AND($J22&lt;&gt;"mezeraKL",$J22&lt;&gt;"")</formula>
    </cfRule>
  </conditionalFormatting>
  <conditionalFormatting sqref="I22:I73">
    <cfRule type="expression" dxfId="31" priority="6">
      <formula>$I22&gt;1</formula>
    </cfRule>
  </conditionalFormatting>
  <conditionalFormatting sqref="B22:B73">
    <cfRule type="expression" dxfId="30" priority="1">
      <formula>OR($J22="NS",$J22="SumaNS",$J22="Účet")</formula>
    </cfRule>
  </conditionalFormatting>
  <conditionalFormatting sqref="A22:D73 F22:I73">
    <cfRule type="expression" dxfId="29" priority="8">
      <formula>AND($J22&lt;&gt;"",$J22&lt;&gt;"mezeraKL")</formula>
    </cfRule>
  </conditionalFormatting>
  <conditionalFormatting sqref="B22:D73 F22:I73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3 F22:I73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4673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31.85061568261651</v>
      </c>
      <c r="J3" s="207">
        <f>SUBTOTAL(9,J5:J1048576)</f>
        <v>237996</v>
      </c>
      <c r="K3" s="208">
        <f>SUBTOTAL(9,K5:K1048576)</f>
        <v>7580319.129999999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527</v>
      </c>
      <c r="B5" s="740" t="s">
        <v>2566</v>
      </c>
      <c r="C5" s="743" t="s">
        <v>533</v>
      </c>
      <c r="D5" s="758" t="s">
        <v>2567</v>
      </c>
      <c r="E5" s="743" t="s">
        <v>4647</v>
      </c>
      <c r="F5" s="758" t="s">
        <v>4648</v>
      </c>
      <c r="G5" s="743" t="s">
        <v>4098</v>
      </c>
      <c r="H5" s="743" t="s">
        <v>4099</v>
      </c>
      <c r="I5" s="229">
        <v>156.11000000000001</v>
      </c>
      <c r="J5" s="229">
        <v>3</v>
      </c>
      <c r="K5" s="753">
        <v>468.33000000000004</v>
      </c>
    </row>
    <row r="6" spans="1:11" ht="14.4" customHeight="1" x14ac:dyDescent="0.3">
      <c r="A6" s="664" t="s">
        <v>527</v>
      </c>
      <c r="B6" s="665" t="s">
        <v>2566</v>
      </c>
      <c r="C6" s="666" t="s">
        <v>533</v>
      </c>
      <c r="D6" s="667" t="s">
        <v>2567</v>
      </c>
      <c r="E6" s="666" t="s">
        <v>4647</v>
      </c>
      <c r="F6" s="667" t="s">
        <v>4648</v>
      </c>
      <c r="G6" s="666" t="s">
        <v>4100</v>
      </c>
      <c r="H6" s="666" t="s">
        <v>4101</v>
      </c>
      <c r="I6" s="668">
        <v>183.09</v>
      </c>
      <c r="J6" s="668">
        <v>1</v>
      </c>
      <c r="K6" s="669">
        <v>183.09</v>
      </c>
    </row>
    <row r="7" spans="1:11" ht="14.4" customHeight="1" x14ac:dyDescent="0.3">
      <c r="A7" s="664" t="s">
        <v>527</v>
      </c>
      <c r="B7" s="665" t="s">
        <v>2566</v>
      </c>
      <c r="C7" s="666" t="s">
        <v>533</v>
      </c>
      <c r="D7" s="667" t="s">
        <v>2567</v>
      </c>
      <c r="E7" s="666" t="s">
        <v>4647</v>
      </c>
      <c r="F7" s="667" t="s">
        <v>4648</v>
      </c>
      <c r="G7" s="666" t="s">
        <v>4102</v>
      </c>
      <c r="H7" s="666" t="s">
        <v>4103</v>
      </c>
      <c r="I7" s="668">
        <v>4.3</v>
      </c>
      <c r="J7" s="668">
        <v>144</v>
      </c>
      <c r="K7" s="669">
        <v>619.20000000000005</v>
      </c>
    </row>
    <row r="8" spans="1:11" ht="14.4" customHeight="1" x14ac:dyDescent="0.3">
      <c r="A8" s="664" t="s">
        <v>527</v>
      </c>
      <c r="B8" s="665" t="s">
        <v>2566</v>
      </c>
      <c r="C8" s="666" t="s">
        <v>533</v>
      </c>
      <c r="D8" s="667" t="s">
        <v>2567</v>
      </c>
      <c r="E8" s="666" t="s">
        <v>4647</v>
      </c>
      <c r="F8" s="667" t="s">
        <v>4648</v>
      </c>
      <c r="G8" s="666" t="s">
        <v>4104</v>
      </c>
      <c r="H8" s="666" t="s">
        <v>4105</v>
      </c>
      <c r="I8" s="668">
        <v>3.9687499999999996</v>
      </c>
      <c r="J8" s="668">
        <v>660</v>
      </c>
      <c r="K8" s="669">
        <v>2619.1999999999998</v>
      </c>
    </row>
    <row r="9" spans="1:11" ht="14.4" customHeight="1" x14ac:dyDescent="0.3">
      <c r="A9" s="664" t="s">
        <v>527</v>
      </c>
      <c r="B9" s="665" t="s">
        <v>2566</v>
      </c>
      <c r="C9" s="666" t="s">
        <v>533</v>
      </c>
      <c r="D9" s="667" t="s">
        <v>2567</v>
      </c>
      <c r="E9" s="666" t="s">
        <v>4647</v>
      </c>
      <c r="F9" s="667" t="s">
        <v>4648</v>
      </c>
      <c r="G9" s="666" t="s">
        <v>4106</v>
      </c>
      <c r="H9" s="666" t="s">
        <v>4107</v>
      </c>
      <c r="I9" s="668">
        <v>10.119999999999999</v>
      </c>
      <c r="J9" s="668">
        <v>6</v>
      </c>
      <c r="K9" s="669">
        <v>60.72</v>
      </c>
    </row>
    <row r="10" spans="1:11" ht="14.4" customHeight="1" x14ac:dyDescent="0.3">
      <c r="A10" s="664" t="s">
        <v>527</v>
      </c>
      <c r="B10" s="665" t="s">
        <v>2566</v>
      </c>
      <c r="C10" s="666" t="s">
        <v>533</v>
      </c>
      <c r="D10" s="667" t="s">
        <v>2567</v>
      </c>
      <c r="E10" s="666" t="s">
        <v>4647</v>
      </c>
      <c r="F10" s="667" t="s">
        <v>4648</v>
      </c>
      <c r="G10" s="666" t="s">
        <v>4108</v>
      </c>
      <c r="H10" s="666" t="s">
        <v>4109</v>
      </c>
      <c r="I10" s="668">
        <v>28.733636363636364</v>
      </c>
      <c r="J10" s="668">
        <v>59</v>
      </c>
      <c r="K10" s="669">
        <v>1695.23</v>
      </c>
    </row>
    <row r="11" spans="1:11" ht="14.4" customHeight="1" x14ac:dyDescent="0.3">
      <c r="A11" s="664" t="s">
        <v>527</v>
      </c>
      <c r="B11" s="665" t="s">
        <v>2566</v>
      </c>
      <c r="C11" s="666" t="s">
        <v>533</v>
      </c>
      <c r="D11" s="667" t="s">
        <v>2567</v>
      </c>
      <c r="E11" s="666" t="s">
        <v>4647</v>
      </c>
      <c r="F11" s="667" t="s">
        <v>4648</v>
      </c>
      <c r="G11" s="666" t="s">
        <v>4110</v>
      </c>
      <c r="H11" s="666" t="s">
        <v>4111</v>
      </c>
      <c r="I11" s="668">
        <v>15.02</v>
      </c>
      <c r="J11" s="668">
        <v>2</v>
      </c>
      <c r="K11" s="669">
        <v>30.04</v>
      </c>
    </row>
    <row r="12" spans="1:11" ht="14.4" customHeight="1" x14ac:dyDescent="0.3">
      <c r="A12" s="664" t="s">
        <v>527</v>
      </c>
      <c r="B12" s="665" t="s">
        <v>2566</v>
      </c>
      <c r="C12" s="666" t="s">
        <v>533</v>
      </c>
      <c r="D12" s="667" t="s">
        <v>2567</v>
      </c>
      <c r="E12" s="666" t="s">
        <v>4647</v>
      </c>
      <c r="F12" s="667" t="s">
        <v>4648</v>
      </c>
      <c r="G12" s="666" t="s">
        <v>4112</v>
      </c>
      <c r="H12" s="666" t="s">
        <v>4113</v>
      </c>
      <c r="I12" s="668">
        <v>46.314999999999998</v>
      </c>
      <c r="J12" s="668">
        <v>7</v>
      </c>
      <c r="K12" s="669">
        <v>324.20000000000005</v>
      </c>
    </row>
    <row r="13" spans="1:11" ht="14.4" customHeight="1" x14ac:dyDescent="0.3">
      <c r="A13" s="664" t="s">
        <v>527</v>
      </c>
      <c r="B13" s="665" t="s">
        <v>2566</v>
      </c>
      <c r="C13" s="666" t="s">
        <v>533</v>
      </c>
      <c r="D13" s="667" t="s">
        <v>2567</v>
      </c>
      <c r="E13" s="666" t="s">
        <v>4647</v>
      </c>
      <c r="F13" s="667" t="s">
        <v>4648</v>
      </c>
      <c r="G13" s="666" t="s">
        <v>4114</v>
      </c>
      <c r="H13" s="666" t="s">
        <v>4115</v>
      </c>
      <c r="I13" s="668">
        <v>6.2433333333333332</v>
      </c>
      <c r="J13" s="668">
        <v>500</v>
      </c>
      <c r="K13" s="669">
        <v>3121</v>
      </c>
    </row>
    <row r="14" spans="1:11" ht="14.4" customHeight="1" x14ac:dyDescent="0.3">
      <c r="A14" s="664" t="s">
        <v>527</v>
      </c>
      <c r="B14" s="665" t="s">
        <v>2566</v>
      </c>
      <c r="C14" s="666" t="s">
        <v>533</v>
      </c>
      <c r="D14" s="667" t="s">
        <v>2567</v>
      </c>
      <c r="E14" s="666" t="s">
        <v>4647</v>
      </c>
      <c r="F14" s="667" t="s">
        <v>4648</v>
      </c>
      <c r="G14" s="666" t="s">
        <v>4116</v>
      </c>
      <c r="H14" s="666" t="s">
        <v>4117</v>
      </c>
      <c r="I14" s="668">
        <v>3.0124999999999993</v>
      </c>
      <c r="J14" s="668">
        <v>10000</v>
      </c>
      <c r="K14" s="669">
        <v>30116</v>
      </c>
    </row>
    <row r="15" spans="1:11" ht="14.4" customHeight="1" x14ac:dyDescent="0.3">
      <c r="A15" s="664" t="s">
        <v>527</v>
      </c>
      <c r="B15" s="665" t="s">
        <v>2566</v>
      </c>
      <c r="C15" s="666" t="s">
        <v>533</v>
      </c>
      <c r="D15" s="667" t="s">
        <v>2567</v>
      </c>
      <c r="E15" s="666" t="s">
        <v>4647</v>
      </c>
      <c r="F15" s="667" t="s">
        <v>4648</v>
      </c>
      <c r="G15" s="666" t="s">
        <v>4118</v>
      </c>
      <c r="H15" s="666" t="s">
        <v>4119</v>
      </c>
      <c r="I15" s="668">
        <v>0.88</v>
      </c>
      <c r="J15" s="668">
        <v>500</v>
      </c>
      <c r="K15" s="669">
        <v>440</v>
      </c>
    </row>
    <row r="16" spans="1:11" ht="14.4" customHeight="1" x14ac:dyDescent="0.3">
      <c r="A16" s="664" t="s">
        <v>527</v>
      </c>
      <c r="B16" s="665" t="s">
        <v>2566</v>
      </c>
      <c r="C16" s="666" t="s">
        <v>533</v>
      </c>
      <c r="D16" s="667" t="s">
        <v>2567</v>
      </c>
      <c r="E16" s="666" t="s">
        <v>4647</v>
      </c>
      <c r="F16" s="667" t="s">
        <v>4648</v>
      </c>
      <c r="G16" s="666" t="s">
        <v>4120</v>
      </c>
      <c r="H16" s="666" t="s">
        <v>4121</v>
      </c>
      <c r="I16" s="668">
        <v>1.42</v>
      </c>
      <c r="J16" s="668">
        <v>200</v>
      </c>
      <c r="K16" s="669">
        <v>284.64999999999998</v>
      </c>
    </row>
    <row r="17" spans="1:11" ht="14.4" customHeight="1" x14ac:dyDescent="0.3">
      <c r="A17" s="664" t="s">
        <v>527</v>
      </c>
      <c r="B17" s="665" t="s">
        <v>2566</v>
      </c>
      <c r="C17" s="666" t="s">
        <v>533</v>
      </c>
      <c r="D17" s="667" t="s">
        <v>2567</v>
      </c>
      <c r="E17" s="666" t="s">
        <v>4647</v>
      </c>
      <c r="F17" s="667" t="s">
        <v>4648</v>
      </c>
      <c r="G17" s="666" t="s">
        <v>4122</v>
      </c>
      <c r="H17" s="666" t="s">
        <v>4123</v>
      </c>
      <c r="I17" s="668">
        <v>22.15</v>
      </c>
      <c r="J17" s="668">
        <v>150</v>
      </c>
      <c r="K17" s="669">
        <v>3322.5</v>
      </c>
    </row>
    <row r="18" spans="1:11" ht="14.4" customHeight="1" x14ac:dyDescent="0.3">
      <c r="A18" s="664" t="s">
        <v>527</v>
      </c>
      <c r="B18" s="665" t="s">
        <v>2566</v>
      </c>
      <c r="C18" s="666" t="s">
        <v>533</v>
      </c>
      <c r="D18" s="667" t="s">
        <v>2567</v>
      </c>
      <c r="E18" s="666" t="s">
        <v>4647</v>
      </c>
      <c r="F18" s="667" t="s">
        <v>4648</v>
      </c>
      <c r="G18" s="666" t="s">
        <v>4124</v>
      </c>
      <c r="H18" s="666" t="s">
        <v>4125</v>
      </c>
      <c r="I18" s="668">
        <v>30.17444444444445</v>
      </c>
      <c r="J18" s="668">
        <v>650</v>
      </c>
      <c r="K18" s="669">
        <v>19613</v>
      </c>
    </row>
    <row r="19" spans="1:11" ht="14.4" customHeight="1" x14ac:dyDescent="0.3">
      <c r="A19" s="664" t="s">
        <v>527</v>
      </c>
      <c r="B19" s="665" t="s">
        <v>2566</v>
      </c>
      <c r="C19" s="666" t="s">
        <v>533</v>
      </c>
      <c r="D19" s="667" t="s">
        <v>2567</v>
      </c>
      <c r="E19" s="666" t="s">
        <v>4647</v>
      </c>
      <c r="F19" s="667" t="s">
        <v>4648</v>
      </c>
      <c r="G19" s="666" t="s">
        <v>4126</v>
      </c>
      <c r="H19" s="666" t="s">
        <v>4127</v>
      </c>
      <c r="I19" s="668">
        <v>109.31</v>
      </c>
      <c r="J19" s="668">
        <v>30</v>
      </c>
      <c r="K19" s="669">
        <v>3279.24</v>
      </c>
    </row>
    <row r="20" spans="1:11" ht="14.4" customHeight="1" x14ac:dyDescent="0.3">
      <c r="A20" s="664" t="s">
        <v>527</v>
      </c>
      <c r="B20" s="665" t="s">
        <v>2566</v>
      </c>
      <c r="C20" s="666" t="s">
        <v>533</v>
      </c>
      <c r="D20" s="667" t="s">
        <v>2567</v>
      </c>
      <c r="E20" s="666" t="s">
        <v>4647</v>
      </c>
      <c r="F20" s="667" t="s">
        <v>4648</v>
      </c>
      <c r="G20" s="666" t="s">
        <v>4128</v>
      </c>
      <c r="H20" s="666" t="s">
        <v>4129</v>
      </c>
      <c r="I20" s="668">
        <v>0.67</v>
      </c>
      <c r="J20" s="668">
        <v>2600</v>
      </c>
      <c r="K20" s="669">
        <v>1742</v>
      </c>
    </row>
    <row r="21" spans="1:11" ht="14.4" customHeight="1" x14ac:dyDescent="0.3">
      <c r="A21" s="664" t="s">
        <v>527</v>
      </c>
      <c r="B21" s="665" t="s">
        <v>2566</v>
      </c>
      <c r="C21" s="666" t="s">
        <v>533</v>
      </c>
      <c r="D21" s="667" t="s">
        <v>2567</v>
      </c>
      <c r="E21" s="666" t="s">
        <v>4647</v>
      </c>
      <c r="F21" s="667" t="s">
        <v>4648</v>
      </c>
      <c r="G21" s="666" t="s">
        <v>4130</v>
      </c>
      <c r="H21" s="666" t="s">
        <v>4131</v>
      </c>
      <c r="I21" s="668">
        <v>4.4866666666666672</v>
      </c>
      <c r="J21" s="668">
        <v>760</v>
      </c>
      <c r="K21" s="669">
        <v>3410.6</v>
      </c>
    </row>
    <row r="22" spans="1:11" ht="14.4" customHeight="1" x14ac:dyDescent="0.3">
      <c r="A22" s="664" t="s">
        <v>527</v>
      </c>
      <c r="B22" s="665" t="s">
        <v>2566</v>
      </c>
      <c r="C22" s="666" t="s">
        <v>533</v>
      </c>
      <c r="D22" s="667" t="s">
        <v>2567</v>
      </c>
      <c r="E22" s="666" t="s">
        <v>4647</v>
      </c>
      <c r="F22" s="667" t="s">
        <v>4648</v>
      </c>
      <c r="G22" s="666" t="s">
        <v>4132</v>
      </c>
      <c r="H22" s="666" t="s">
        <v>4133</v>
      </c>
      <c r="I22" s="668">
        <v>39.730000000000004</v>
      </c>
      <c r="J22" s="668">
        <v>340</v>
      </c>
      <c r="K22" s="669">
        <v>13508.999999999998</v>
      </c>
    </row>
    <row r="23" spans="1:11" ht="14.4" customHeight="1" x14ac:dyDescent="0.3">
      <c r="A23" s="664" t="s">
        <v>527</v>
      </c>
      <c r="B23" s="665" t="s">
        <v>2566</v>
      </c>
      <c r="C23" s="666" t="s">
        <v>533</v>
      </c>
      <c r="D23" s="667" t="s">
        <v>2567</v>
      </c>
      <c r="E23" s="666" t="s">
        <v>4647</v>
      </c>
      <c r="F23" s="667" t="s">
        <v>4648</v>
      </c>
      <c r="G23" s="666" t="s">
        <v>4134</v>
      </c>
      <c r="H23" s="666" t="s">
        <v>4135</v>
      </c>
      <c r="I23" s="668">
        <v>109.595</v>
      </c>
      <c r="J23" s="668">
        <v>20</v>
      </c>
      <c r="K23" s="669">
        <v>2191.92</v>
      </c>
    </row>
    <row r="24" spans="1:11" ht="14.4" customHeight="1" x14ac:dyDescent="0.3">
      <c r="A24" s="664" t="s">
        <v>527</v>
      </c>
      <c r="B24" s="665" t="s">
        <v>2566</v>
      </c>
      <c r="C24" s="666" t="s">
        <v>533</v>
      </c>
      <c r="D24" s="667" t="s">
        <v>2567</v>
      </c>
      <c r="E24" s="666" t="s">
        <v>4647</v>
      </c>
      <c r="F24" s="667" t="s">
        <v>4648</v>
      </c>
      <c r="G24" s="666" t="s">
        <v>4136</v>
      </c>
      <c r="H24" s="666" t="s">
        <v>4137</v>
      </c>
      <c r="I24" s="668">
        <v>8.58</v>
      </c>
      <c r="J24" s="668">
        <v>468</v>
      </c>
      <c r="K24" s="669">
        <v>4015.4400000000005</v>
      </c>
    </row>
    <row r="25" spans="1:11" ht="14.4" customHeight="1" x14ac:dyDescent="0.3">
      <c r="A25" s="664" t="s">
        <v>527</v>
      </c>
      <c r="B25" s="665" t="s">
        <v>2566</v>
      </c>
      <c r="C25" s="666" t="s">
        <v>533</v>
      </c>
      <c r="D25" s="667" t="s">
        <v>2567</v>
      </c>
      <c r="E25" s="666" t="s">
        <v>4647</v>
      </c>
      <c r="F25" s="667" t="s">
        <v>4648</v>
      </c>
      <c r="G25" s="666" t="s">
        <v>4138</v>
      </c>
      <c r="H25" s="666" t="s">
        <v>4139</v>
      </c>
      <c r="I25" s="668">
        <v>13.02</v>
      </c>
      <c r="J25" s="668">
        <v>7</v>
      </c>
      <c r="K25" s="669">
        <v>91.14</v>
      </c>
    </row>
    <row r="26" spans="1:11" ht="14.4" customHeight="1" x14ac:dyDescent="0.3">
      <c r="A26" s="664" t="s">
        <v>527</v>
      </c>
      <c r="B26" s="665" t="s">
        <v>2566</v>
      </c>
      <c r="C26" s="666" t="s">
        <v>533</v>
      </c>
      <c r="D26" s="667" t="s">
        <v>2567</v>
      </c>
      <c r="E26" s="666" t="s">
        <v>4647</v>
      </c>
      <c r="F26" s="667" t="s">
        <v>4648</v>
      </c>
      <c r="G26" s="666" t="s">
        <v>4140</v>
      </c>
      <c r="H26" s="666" t="s">
        <v>4141</v>
      </c>
      <c r="I26" s="668">
        <v>27.875833333333336</v>
      </c>
      <c r="J26" s="668">
        <v>46</v>
      </c>
      <c r="K26" s="669">
        <v>1282.22</v>
      </c>
    </row>
    <row r="27" spans="1:11" ht="14.4" customHeight="1" x14ac:dyDescent="0.3">
      <c r="A27" s="664" t="s">
        <v>527</v>
      </c>
      <c r="B27" s="665" t="s">
        <v>2566</v>
      </c>
      <c r="C27" s="666" t="s">
        <v>533</v>
      </c>
      <c r="D27" s="667" t="s">
        <v>2567</v>
      </c>
      <c r="E27" s="666" t="s">
        <v>4647</v>
      </c>
      <c r="F27" s="667" t="s">
        <v>4648</v>
      </c>
      <c r="G27" s="666" t="s">
        <v>4142</v>
      </c>
      <c r="H27" s="666" t="s">
        <v>4143</v>
      </c>
      <c r="I27" s="668">
        <v>3.25</v>
      </c>
      <c r="J27" s="668">
        <v>100</v>
      </c>
      <c r="K27" s="669">
        <v>325</v>
      </c>
    </row>
    <row r="28" spans="1:11" ht="14.4" customHeight="1" x14ac:dyDescent="0.3">
      <c r="A28" s="664" t="s">
        <v>527</v>
      </c>
      <c r="B28" s="665" t="s">
        <v>2566</v>
      </c>
      <c r="C28" s="666" t="s">
        <v>533</v>
      </c>
      <c r="D28" s="667" t="s">
        <v>2567</v>
      </c>
      <c r="E28" s="666" t="s">
        <v>4647</v>
      </c>
      <c r="F28" s="667" t="s">
        <v>4648</v>
      </c>
      <c r="G28" s="666" t="s">
        <v>4144</v>
      </c>
      <c r="H28" s="666" t="s">
        <v>4145</v>
      </c>
      <c r="I28" s="668">
        <v>1.1724999999999999</v>
      </c>
      <c r="J28" s="668">
        <v>2006</v>
      </c>
      <c r="K28" s="669">
        <v>2352.02</v>
      </c>
    </row>
    <row r="29" spans="1:11" ht="14.4" customHeight="1" x14ac:dyDescent="0.3">
      <c r="A29" s="664" t="s">
        <v>527</v>
      </c>
      <c r="B29" s="665" t="s">
        <v>2566</v>
      </c>
      <c r="C29" s="666" t="s">
        <v>533</v>
      </c>
      <c r="D29" s="667" t="s">
        <v>2567</v>
      </c>
      <c r="E29" s="666" t="s">
        <v>4647</v>
      </c>
      <c r="F29" s="667" t="s">
        <v>4648</v>
      </c>
      <c r="G29" s="666" t="s">
        <v>4146</v>
      </c>
      <c r="H29" s="666" t="s">
        <v>4147</v>
      </c>
      <c r="I29" s="668">
        <v>98.38</v>
      </c>
      <c r="J29" s="668">
        <v>7</v>
      </c>
      <c r="K29" s="669">
        <v>688.66</v>
      </c>
    </row>
    <row r="30" spans="1:11" ht="14.4" customHeight="1" x14ac:dyDescent="0.3">
      <c r="A30" s="664" t="s">
        <v>527</v>
      </c>
      <c r="B30" s="665" t="s">
        <v>2566</v>
      </c>
      <c r="C30" s="666" t="s">
        <v>533</v>
      </c>
      <c r="D30" s="667" t="s">
        <v>2567</v>
      </c>
      <c r="E30" s="666" t="s">
        <v>4647</v>
      </c>
      <c r="F30" s="667" t="s">
        <v>4648</v>
      </c>
      <c r="G30" s="666" t="s">
        <v>4148</v>
      </c>
      <c r="H30" s="666" t="s">
        <v>4149</v>
      </c>
      <c r="I30" s="668">
        <v>7.51</v>
      </c>
      <c r="J30" s="668">
        <v>24</v>
      </c>
      <c r="K30" s="669">
        <v>180.24</v>
      </c>
    </row>
    <row r="31" spans="1:11" ht="14.4" customHeight="1" x14ac:dyDescent="0.3">
      <c r="A31" s="664" t="s">
        <v>527</v>
      </c>
      <c r="B31" s="665" t="s">
        <v>2566</v>
      </c>
      <c r="C31" s="666" t="s">
        <v>533</v>
      </c>
      <c r="D31" s="667" t="s">
        <v>2567</v>
      </c>
      <c r="E31" s="666" t="s">
        <v>4647</v>
      </c>
      <c r="F31" s="667" t="s">
        <v>4648</v>
      </c>
      <c r="G31" s="666" t="s">
        <v>4150</v>
      </c>
      <c r="H31" s="666" t="s">
        <v>4151</v>
      </c>
      <c r="I31" s="668">
        <v>2.06</v>
      </c>
      <c r="J31" s="668">
        <v>100</v>
      </c>
      <c r="K31" s="669">
        <v>206</v>
      </c>
    </row>
    <row r="32" spans="1:11" ht="14.4" customHeight="1" x14ac:dyDescent="0.3">
      <c r="A32" s="664" t="s">
        <v>527</v>
      </c>
      <c r="B32" s="665" t="s">
        <v>2566</v>
      </c>
      <c r="C32" s="666" t="s">
        <v>533</v>
      </c>
      <c r="D32" s="667" t="s">
        <v>2567</v>
      </c>
      <c r="E32" s="666" t="s">
        <v>4647</v>
      </c>
      <c r="F32" s="667" t="s">
        <v>4648</v>
      </c>
      <c r="G32" s="666" t="s">
        <v>4152</v>
      </c>
      <c r="H32" s="666" t="s">
        <v>4153</v>
      </c>
      <c r="I32" s="668">
        <v>3.36</v>
      </c>
      <c r="J32" s="668">
        <v>100</v>
      </c>
      <c r="K32" s="669">
        <v>336</v>
      </c>
    </row>
    <row r="33" spans="1:11" ht="14.4" customHeight="1" x14ac:dyDescent="0.3">
      <c r="A33" s="664" t="s">
        <v>527</v>
      </c>
      <c r="B33" s="665" t="s">
        <v>2566</v>
      </c>
      <c r="C33" s="666" t="s">
        <v>533</v>
      </c>
      <c r="D33" s="667" t="s">
        <v>2567</v>
      </c>
      <c r="E33" s="666" t="s">
        <v>4647</v>
      </c>
      <c r="F33" s="667" t="s">
        <v>4648</v>
      </c>
      <c r="G33" s="666" t="s">
        <v>4154</v>
      </c>
      <c r="H33" s="666" t="s">
        <v>4155</v>
      </c>
      <c r="I33" s="668">
        <v>191.13</v>
      </c>
      <c r="J33" s="668">
        <v>20</v>
      </c>
      <c r="K33" s="669">
        <v>3822.6</v>
      </c>
    </row>
    <row r="34" spans="1:11" ht="14.4" customHeight="1" x14ac:dyDescent="0.3">
      <c r="A34" s="664" t="s">
        <v>527</v>
      </c>
      <c r="B34" s="665" t="s">
        <v>2566</v>
      </c>
      <c r="C34" s="666" t="s">
        <v>533</v>
      </c>
      <c r="D34" s="667" t="s">
        <v>2567</v>
      </c>
      <c r="E34" s="666" t="s">
        <v>4647</v>
      </c>
      <c r="F34" s="667" t="s">
        <v>4648</v>
      </c>
      <c r="G34" s="666" t="s">
        <v>4156</v>
      </c>
      <c r="H34" s="666" t="s">
        <v>4157</v>
      </c>
      <c r="I34" s="668">
        <v>12.596666666666666</v>
      </c>
      <c r="J34" s="668">
        <v>400</v>
      </c>
      <c r="K34" s="669">
        <v>5038.91</v>
      </c>
    </row>
    <row r="35" spans="1:11" ht="14.4" customHeight="1" x14ac:dyDescent="0.3">
      <c r="A35" s="664" t="s">
        <v>527</v>
      </c>
      <c r="B35" s="665" t="s">
        <v>2566</v>
      </c>
      <c r="C35" s="666" t="s">
        <v>533</v>
      </c>
      <c r="D35" s="667" t="s">
        <v>2567</v>
      </c>
      <c r="E35" s="666" t="s">
        <v>4647</v>
      </c>
      <c r="F35" s="667" t="s">
        <v>4648</v>
      </c>
      <c r="G35" s="666" t="s">
        <v>4156</v>
      </c>
      <c r="H35" s="666" t="s">
        <v>4158</v>
      </c>
      <c r="I35" s="668">
        <v>12.59</v>
      </c>
      <c r="J35" s="668">
        <v>300</v>
      </c>
      <c r="K35" s="669">
        <v>3778.08</v>
      </c>
    </row>
    <row r="36" spans="1:11" ht="14.4" customHeight="1" x14ac:dyDescent="0.3">
      <c r="A36" s="664" t="s">
        <v>527</v>
      </c>
      <c r="B36" s="665" t="s">
        <v>2566</v>
      </c>
      <c r="C36" s="666" t="s">
        <v>533</v>
      </c>
      <c r="D36" s="667" t="s">
        <v>2567</v>
      </c>
      <c r="E36" s="666" t="s">
        <v>4647</v>
      </c>
      <c r="F36" s="667" t="s">
        <v>4648</v>
      </c>
      <c r="G36" s="666" t="s">
        <v>4159</v>
      </c>
      <c r="H36" s="666" t="s">
        <v>4160</v>
      </c>
      <c r="I36" s="668">
        <v>11.74</v>
      </c>
      <c r="J36" s="668">
        <v>6</v>
      </c>
      <c r="K36" s="669">
        <v>70.44</v>
      </c>
    </row>
    <row r="37" spans="1:11" ht="14.4" customHeight="1" x14ac:dyDescent="0.3">
      <c r="A37" s="664" t="s">
        <v>527</v>
      </c>
      <c r="B37" s="665" t="s">
        <v>2566</v>
      </c>
      <c r="C37" s="666" t="s">
        <v>533</v>
      </c>
      <c r="D37" s="667" t="s">
        <v>2567</v>
      </c>
      <c r="E37" s="666" t="s">
        <v>4647</v>
      </c>
      <c r="F37" s="667" t="s">
        <v>4648</v>
      </c>
      <c r="G37" s="666" t="s">
        <v>4161</v>
      </c>
      <c r="H37" s="666" t="s">
        <v>4162</v>
      </c>
      <c r="I37" s="668">
        <v>14.09</v>
      </c>
      <c r="J37" s="668">
        <v>6</v>
      </c>
      <c r="K37" s="669">
        <v>84.54</v>
      </c>
    </row>
    <row r="38" spans="1:11" ht="14.4" customHeight="1" x14ac:dyDescent="0.3">
      <c r="A38" s="664" t="s">
        <v>527</v>
      </c>
      <c r="B38" s="665" t="s">
        <v>2566</v>
      </c>
      <c r="C38" s="666" t="s">
        <v>533</v>
      </c>
      <c r="D38" s="667" t="s">
        <v>2567</v>
      </c>
      <c r="E38" s="666" t="s">
        <v>4647</v>
      </c>
      <c r="F38" s="667" t="s">
        <v>4648</v>
      </c>
      <c r="G38" s="666" t="s">
        <v>4163</v>
      </c>
      <c r="H38" s="666" t="s">
        <v>4164</v>
      </c>
      <c r="I38" s="668">
        <v>13.04</v>
      </c>
      <c r="J38" s="668">
        <v>250</v>
      </c>
      <c r="K38" s="669">
        <v>3260.07</v>
      </c>
    </row>
    <row r="39" spans="1:11" ht="14.4" customHeight="1" x14ac:dyDescent="0.3">
      <c r="A39" s="664" t="s">
        <v>527</v>
      </c>
      <c r="B39" s="665" t="s">
        <v>2566</v>
      </c>
      <c r="C39" s="666" t="s">
        <v>533</v>
      </c>
      <c r="D39" s="667" t="s">
        <v>2567</v>
      </c>
      <c r="E39" s="666" t="s">
        <v>4647</v>
      </c>
      <c r="F39" s="667" t="s">
        <v>4648</v>
      </c>
      <c r="G39" s="666" t="s">
        <v>4165</v>
      </c>
      <c r="H39" s="666" t="s">
        <v>4166</v>
      </c>
      <c r="I39" s="668">
        <v>7.1</v>
      </c>
      <c r="J39" s="668">
        <v>10</v>
      </c>
      <c r="K39" s="669">
        <v>71</v>
      </c>
    </row>
    <row r="40" spans="1:11" ht="14.4" customHeight="1" x14ac:dyDescent="0.3">
      <c r="A40" s="664" t="s">
        <v>527</v>
      </c>
      <c r="B40" s="665" t="s">
        <v>2566</v>
      </c>
      <c r="C40" s="666" t="s">
        <v>533</v>
      </c>
      <c r="D40" s="667" t="s">
        <v>2567</v>
      </c>
      <c r="E40" s="666" t="s">
        <v>4647</v>
      </c>
      <c r="F40" s="667" t="s">
        <v>4648</v>
      </c>
      <c r="G40" s="666" t="s">
        <v>4167</v>
      </c>
      <c r="H40" s="666" t="s">
        <v>4168</v>
      </c>
      <c r="I40" s="668">
        <v>9.41</v>
      </c>
      <c r="J40" s="668">
        <v>5</v>
      </c>
      <c r="K40" s="669">
        <v>47.05</v>
      </c>
    </row>
    <row r="41" spans="1:11" ht="14.4" customHeight="1" x14ac:dyDescent="0.3">
      <c r="A41" s="664" t="s">
        <v>527</v>
      </c>
      <c r="B41" s="665" t="s">
        <v>2566</v>
      </c>
      <c r="C41" s="666" t="s">
        <v>533</v>
      </c>
      <c r="D41" s="667" t="s">
        <v>2567</v>
      </c>
      <c r="E41" s="666" t="s">
        <v>4647</v>
      </c>
      <c r="F41" s="667" t="s">
        <v>4648</v>
      </c>
      <c r="G41" s="666" t="s">
        <v>4169</v>
      </c>
      <c r="H41" s="666" t="s">
        <v>4170</v>
      </c>
      <c r="I41" s="668">
        <v>8.2799999999999994</v>
      </c>
      <c r="J41" s="668">
        <v>10</v>
      </c>
      <c r="K41" s="669">
        <v>82.8</v>
      </c>
    </row>
    <row r="42" spans="1:11" ht="14.4" customHeight="1" x14ac:dyDescent="0.3">
      <c r="A42" s="664" t="s">
        <v>527</v>
      </c>
      <c r="B42" s="665" t="s">
        <v>2566</v>
      </c>
      <c r="C42" s="666" t="s">
        <v>533</v>
      </c>
      <c r="D42" s="667" t="s">
        <v>2567</v>
      </c>
      <c r="E42" s="666" t="s">
        <v>4647</v>
      </c>
      <c r="F42" s="667" t="s">
        <v>4648</v>
      </c>
      <c r="G42" s="666" t="s">
        <v>4171</v>
      </c>
      <c r="H42" s="666" t="s">
        <v>4172</v>
      </c>
      <c r="I42" s="668">
        <v>5.92</v>
      </c>
      <c r="J42" s="668">
        <v>10</v>
      </c>
      <c r="K42" s="669">
        <v>59.2</v>
      </c>
    </row>
    <row r="43" spans="1:11" ht="14.4" customHeight="1" x14ac:dyDescent="0.3">
      <c r="A43" s="664" t="s">
        <v>527</v>
      </c>
      <c r="B43" s="665" t="s">
        <v>2566</v>
      </c>
      <c r="C43" s="666" t="s">
        <v>533</v>
      </c>
      <c r="D43" s="667" t="s">
        <v>2567</v>
      </c>
      <c r="E43" s="666" t="s">
        <v>4647</v>
      </c>
      <c r="F43" s="667" t="s">
        <v>4648</v>
      </c>
      <c r="G43" s="666" t="s">
        <v>4173</v>
      </c>
      <c r="H43" s="666" t="s">
        <v>4174</v>
      </c>
      <c r="I43" s="668">
        <v>5.2720000000000002</v>
      </c>
      <c r="J43" s="668">
        <v>380</v>
      </c>
      <c r="K43" s="669">
        <v>2002.9</v>
      </c>
    </row>
    <row r="44" spans="1:11" ht="14.4" customHeight="1" x14ac:dyDescent="0.3">
      <c r="A44" s="664" t="s">
        <v>527</v>
      </c>
      <c r="B44" s="665" t="s">
        <v>2566</v>
      </c>
      <c r="C44" s="666" t="s">
        <v>533</v>
      </c>
      <c r="D44" s="667" t="s">
        <v>2567</v>
      </c>
      <c r="E44" s="666" t="s">
        <v>4647</v>
      </c>
      <c r="F44" s="667" t="s">
        <v>4648</v>
      </c>
      <c r="G44" s="666" t="s">
        <v>4175</v>
      </c>
      <c r="H44" s="666" t="s">
        <v>4176</v>
      </c>
      <c r="I44" s="668">
        <v>13.220666666666666</v>
      </c>
      <c r="J44" s="668">
        <v>760</v>
      </c>
      <c r="K44" s="669">
        <v>10050.299999999999</v>
      </c>
    </row>
    <row r="45" spans="1:11" ht="14.4" customHeight="1" x14ac:dyDescent="0.3">
      <c r="A45" s="664" t="s">
        <v>527</v>
      </c>
      <c r="B45" s="665" t="s">
        <v>2566</v>
      </c>
      <c r="C45" s="666" t="s">
        <v>533</v>
      </c>
      <c r="D45" s="667" t="s">
        <v>2567</v>
      </c>
      <c r="E45" s="666" t="s">
        <v>4647</v>
      </c>
      <c r="F45" s="667" t="s">
        <v>4648</v>
      </c>
      <c r="G45" s="666" t="s">
        <v>4177</v>
      </c>
      <c r="H45" s="666" t="s">
        <v>4178</v>
      </c>
      <c r="I45" s="668">
        <v>15.757142857142854</v>
      </c>
      <c r="J45" s="668">
        <v>660</v>
      </c>
      <c r="K45" s="669">
        <v>10398.790000000001</v>
      </c>
    </row>
    <row r="46" spans="1:11" ht="14.4" customHeight="1" x14ac:dyDescent="0.3">
      <c r="A46" s="664" t="s">
        <v>527</v>
      </c>
      <c r="B46" s="665" t="s">
        <v>2566</v>
      </c>
      <c r="C46" s="666" t="s">
        <v>533</v>
      </c>
      <c r="D46" s="667" t="s">
        <v>2567</v>
      </c>
      <c r="E46" s="666" t="s">
        <v>4647</v>
      </c>
      <c r="F46" s="667" t="s">
        <v>4648</v>
      </c>
      <c r="G46" s="666" t="s">
        <v>4179</v>
      </c>
      <c r="H46" s="666" t="s">
        <v>4180</v>
      </c>
      <c r="I46" s="668">
        <v>12.65</v>
      </c>
      <c r="J46" s="668">
        <v>270</v>
      </c>
      <c r="K46" s="669">
        <v>3415.5</v>
      </c>
    </row>
    <row r="47" spans="1:11" ht="14.4" customHeight="1" x14ac:dyDescent="0.3">
      <c r="A47" s="664" t="s">
        <v>527</v>
      </c>
      <c r="B47" s="665" t="s">
        <v>2566</v>
      </c>
      <c r="C47" s="666" t="s">
        <v>533</v>
      </c>
      <c r="D47" s="667" t="s">
        <v>2567</v>
      </c>
      <c r="E47" s="666" t="s">
        <v>4647</v>
      </c>
      <c r="F47" s="667" t="s">
        <v>4648</v>
      </c>
      <c r="G47" s="666" t="s">
        <v>4181</v>
      </c>
      <c r="H47" s="666" t="s">
        <v>4182</v>
      </c>
      <c r="I47" s="668">
        <v>10.519999999999998</v>
      </c>
      <c r="J47" s="668">
        <v>220</v>
      </c>
      <c r="K47" s="669">
        <v>2314.4</v>
      </c>
    </row>
    <row r="48" spans="1:11" ht="14.4" customHeight="1" x14ac:dyDescent="0.3">
      <c r="A48" s="664" t="s">
        <v>527</v>
      </c>
      <c r="B48" s="665" t="s">
        <v>2566</v>
      </c>
      <c r="C48" s="666" t="s">
        <v>533</v>
      </c>
      <c r="D48" s="667" t="s">
        <v>2567</v>
      </c>
      <c r="E48" s="666" t="s">
        <v>4647</v>
      </c>
      <c r="F48" s="667" t="s">
        <v>4648</v>
      </c>
      <c r="G48" s="666" t="s">
        <v>4183</v>
      </c>
      <c r="H48" s="666" t="s">
        <v>4184</v>
      </c>
      <c r="I48" s="668">
        <v>13.223333333333334</v>
      </c>
      <c r="J48" s="668">
        <v>90</v>
      </c>
      <c r="K48" s="669">
        <v>1190.0999999999999</v>
      </c>
    </row>
    <row r="49" spans="1:11" ht="14.4" customHeight="1" x14ac:dyDescent="0.3">
      <c r="A49" s="664" t="s">
        <v>527</v>
      </c>
      <c r="B49" s="665" t="s">
        <v>2566</v>
      </c>
      <c r="C49" s="666" t="s">
        <v>533</v>
      </c>
      <c r="D49" s="667" t="s">
        <v>2567</v>
      </c>
      <c r="E49" s="666" t="s">
        <v>4647</v>
      </c>
      <c r="F49" s="667" t="s">
        <v>4648</v>
      </c>
      <c r="G49" s="666" t="s">
        <v>4185</v>
      </c>
      <c r="H49" s="666" t="s">
        <v>4186</v>
      </c>
      <c r="I49" s="668">
        <v>8.6220000000000017</v>
      </c>
      <c r="J49" s="668">
        <v>280</v>
      </c>
      <c r="K49" s="669">
        <v>2414</v>
      </c>
    </row>
    <row r="50" spans="1:11" ht="14.4" customHeight="1" x14ac:dyDescent="0.3">
      <c r="A50" s="664" t="s">
        <v>527</v>
      </c>
      <c r="B50" s="665" t="s">
        <v>2566</v>
      </c>
      <c r="C50" s="666" t="s">
        <v>533</v>
      </c>
      <c r="D50" s="667" t="s">
        <v>2567</v>
      </c>
      <c r="E50" s="666" t="s">
        <v>4647</v>
      </c>
      <c r="F50" s="667" t="s">
        <v>4648</v>
      </c>
      <c r="G50" s="666" t="s">
        <v>4187</v>
      </c>
      <c r="H50" s="666" t="s">
        <v>4188</v>
      </c>
      <c r="I50" s="668">
        <v>105.26</v>
      </c>
      <c r="J50" s="668">
        <v>10</v>
      </c>
      <c r="K50" s="669">
        <v>1052.6400000000001</v>
      </c>
    </row>
    <row r="51" spans="1:11" ht="14.4" customHeight="1" x14ac:dyDescent="0.3">
      <c r="A51" s="664" t="s">
        <v>527</v>
      </c>
      <c r="B51" s="665" t="s">
        <v>2566</v>
      </c>
      <c r="C51" s="666" t="s">
        <v>533</v>
      </c>
      <c r="D51" s="667" t="s">
        <v>2567</v>
      </c>
      <c r="E51" s="666" t="s">
        <v>4647</v>
      </c>
      <c r="F51" s="667" t="s">
        <v>4648</v>
      </c>
      <c r="G51" s="666" t="s">
        <v>4189</v>
      </c>
      <c r="H51" s="666" t="s">
        <v>4190</v>
      </c>
      <c r="I51" s="668">
        <v>56.36</v>
      </c>
      <c r="J51" s="668">
        <v>2</v>
      </c>
      <c r="K51" s="669">
        <v>112.72</v>
      </c>
    </row>
    <row r="52" spans="1:11" ht="14.4" customHeight="1" x14ac:dyDescent="0.3">
      <c r="A52" s="664" t="s">
        <v>527</v>
      </c>
      <c r="B52" s="665" t="s">
        <v>2566</v>
      </c>
      <c r="C52" s="666" t="s">
        <v>533</v>
      </c>
      <c r="D52" s="667" t="s">
        <v>2567</v>
      </c>
      <c r="E52" s="666" t="s">
        <v>4647</v>
      </c>
      <c r="F52" s="667" t="s">
        <v>4648</v>
      </c>
      <c r="G52" s="666" t="s">
        <v>4191</v>
      </c>
      <c r="H52" s="666" t="s">
        <v>4192</v>
      </c>
      <c r="I52" s="668">
        <v>296.45</v>
      </c>
      <c r="J52" s="668">
        <v>2</v>
      </c>
      <c r="K52" s="669">
        <v>592.9</v>
      </c>
    </row>
    <row r="53" spans="1:11" ht="14.4" customHeight="1" x14ac:dyDescent="0.3">
      <c r="A53" s="664" t="s">
        <v>527</v>
      </c>
      <c r="B53" s="665" t="s">
        <v>2566</v>
      </c>
      <c r="C53" s="666" t="s">
        <v>533</v>
      </c>
      <c r="D53" s="667" t="s">
        <v>2567</v>
      </c>
      <c r="E53" s="666" t="s">
        <v>4647</v>
      </c>
      <c r="F53" s="667" t="s">
        <v>4648</v>
      </c>
      <c r="G53" s="666" t="s">
        <v>4193</v>
      </c>
      <c r="H53" s="666" t="s">
        <v>4194</v>
      </c>
      <c r="I53" s="668">
        <v>112.53</v>
      </c>
      <c r="J53" s="668">
        <v>2</v>
      </c>
      <c r="K53" s="669">
        <v>225.06</v>
      </c>
    </row>
    <row r="54" spans="1:11" ht="14.4" customHeight="1" x14ac:dyDescent="0.3">
      <c r="A54" s="664" t="s">
        <v>527</v>
      </c>
      <c r="B54" s="665" t="s">
        <v>2566</v>
      </c>
      <c r="C54" s="666" t="s">
        <v>533</v>
      </c>
      <c r="D54" s="667" t="s">
        <v>2567</v>
      </c>
      <c r="E54" s="666" t="s">
        <v>4647</v>
      </c>
      <c r="F54" s="667" t="s">
        <v>4648</v>
      </c>
      <c r="G54" s="666" t="s">
        <v>4195</v>
      </c>
      <c r="H54" s="666" t="s">
        <v>4196</v>
      </c>
      <c r="I54" s="668">
        <v>112.53</v>
      </c>
      <c r="J54" s="668">
        <v>2</v>
      </c>
      <c r="K54" s="669">
        <v>225.06</v>
      </c>
    </row>
    <row r="55" spans="1:11" ht="14.4" customHeight="1" x14ac:dyDescent="0.3">
      <c r="A55" s="664" t="s">
        <v>527</v>
      </c>
      <c r="B55" s="665" t="s">
        <v>2566</v>
      </c>
      <c r="C55" s="666" t="s">
        <v>533</v>
      </c>
      <c r="D55" s="667" t="s">
        <v>2567</v>
      </c>
      <c r="E55" s="666" t="s">
        <v>4647</v>
      </c>
      <c r="F55" s="667" t="s">
        <v>4648</v>
      </c>
      <c r="G55" s="666" t="s">
        <v>4197</v>
      </c>
      <c r="H55" s="666" t="s">
        <v>4198</v>
      </c>
      <c r="I55" s="668">
        <v>296.45</v>
      </c>
      <c r="J55" s="668">
        <v>2</v>
      </c>
      <c r="K55" s="669">
        <v>592.9</v>
      </c>
    </row>
    <row r="56" spans="1:11" ht="14.4" customHeight="1" x14ac:dyDescent="0.3">
      <c r="A56" s="664" t="s">
        <v>527</v>
      </c>
      <c r="B56" s="665" t="s">
        <v>2566</v>
      </c>
      <c r="C56" s="666" t="s">
        <v>533</v>
      </c>
      <c r="D56" s="667" t="s">
        <v>2567</v>
      </c>
      <c r="E56" s="666" t="s">
        <v>4647</v>
      </c>
      <c r="F56" s="667" t="s">
        <v>4648</v>
      </c>
      <c r="G56" s="666" t="s">
        <v>4197</v>
      </c>
      <c r="H56" s="666" t="s">
        <v>4199</v>
      </c>
      <c r="I56" s="668">
        <v>296.45</v>
      </c>
      <c r="J56" s="668">
        <v>2</v>
      </c>
      <c r="K56" s="669">
        <v>592.9</v>
      </c>
    </row>
    <row r="57" spans="1:11" ht="14.4" customHeight="1" x14ac:dyDescent="0.3">
      <c r="A57" s="664" t="s">
        <v>527</v>
      </c>
      <c r="B57" s="665" t="s">
        <v>2566</v>
      </c>
      <c r="C57" s="666" t="s">
        <v>533</v>
      </c>
      <c r="D57" s="667" t="s">
        <v>2567</v>
      </c>
      <c r="E57" s="666" t="s">
        <v>4649</v>
      </c>
      <c r="F57" s="667" t="s">
        <v>4650</v>
      </c>
      <c r="G57" s="666" t="s">
        <v>4200</v>
      </c>
      <c r="H57" s="666" t="s">
        <v>4201</v>
      </c>
      <c r="I57" s="668">
        <v>2.75</v>
      </c>
      <c r="J57" s="668">
        <v>10</v>
      </c>
      <c r="K57" s="669">
        <v>27.5</v>
      </c>
    </row>
    <row r="58" spans="1:11" ht="14.4" customHeight="1" x14ac:dyDescent="0.3">
      <c r="A58" s="664" t="s">
        <v>527</v>
      </c>
      <c r="B58" s="665" t="s">
        <v>2566</v>
      </c>
      <c r="C58" s="666" t="s">
        <v>533</v>
      </c>
      <c r="D58" s="667" t="s">
        <v>2567</v>
      </c>
      <c r="E58" s="666" t="s">
        <v>4649</v>
      </c>
      <c r="F58" s="667" t="s">
        <v>4650</v>
      </c>
      <c r="G58" s="666" t="s">
        <v>4202</v>
      </c>
      <c r="H58" s="666" t="s">
        <v>4203</v>
      </c>
      <c r="I58" s="668">
        <v>11.146250000000002</v>
      </c>
      <c r="J58" s="668">
        <v>550</v>
      </c>
      <c r="K58" s="669">
        <v>6130.5</v>
      </c>
    </row>
    <row r="59" spans="1:11" ht="14.4" customHeight="1" x14ac:dyDescent="0.3">
      <c r="A59" s="664" t="s">
        <v>527</v>
      </c>
      <c r="B59" s="665" t="s">
        <v>2566</v>
      </c>
      <c r="C59" s="666" t="s">
        <v>533</v>
      </c>
      <c r="D59" s="667" t="s">
        <v>2567</v>
      </c>
      <c r="E59" s="666" t="s">
        <v>4649</v>
      </c>
      <c r="F59" s="667" t="s">
        <v>4650</v>
      </c>
      <c r="G59" s="666" t="s">
        <v>4204</v>
      </c>
      <c r="H59" s="666" t="s">
        <v>4205</v>
      </c>
      <c r="I59" s="668">
        <v>2.75</v>
      </c>
      <c r="J59" s="668">
        <v>700</v>
      </c>
      <c r="K59" s="669">
        <v>1925</v>
      </c>
    </row>
    <row r="60" spans="1:11" ht="14.4" customHeight="1" x14ac:dyDescent="0.3">
      <c r="A60" s="664" t="s">
        <v>527</v>
      </c>
      <c r="B60" s="665" t="s">
        <v>2566</v>
      </c>
      <c r="C60" s="666" t="s">
        <v>533</v>
      </c>
      <c r="D60" s="667" t="s">
        <v>2567</v>
      </c>
      <c r="E60" s="666" t="s">
        <v>4649</v>
      </c>
      <c r="F60" s="667" t="s">
        <v>4650</v>
      </c>
      <c r="G60" s="666" t="s">
        <v>4206</v>
      </c>
      <c r="H60" s="666" t="s">
        <v>4207</v>
      </c>
      <c r="I60" s="668">
        <v>1.0900000000000001</v>
      </c>
      <c r="J60" s="668">
        <v>3200</v>
      </c>
      <c r="K60" s="669">
        <v>3488</v>
      </c>
    </row>
    <row r="61" spans="1:11" ht="14.4" customHeight="1" x14ac:dyDescent="0.3">
      <c r="A61" s="664" t="s">
        <v>527</v>
      </c>
      <c r="B61" s="665" t="s">
        <v>2566</v>
      </c>
      <c r="C61" s="666" t="s">
        <v>533</v>
      </c>
      <c r="D61" s="667" t="s">
        <v>2567</v>
      </c>
      <c r="E61" s="666" t="s">
        <v>4649</v>
      </c>
      <c r="F61" s="667" t="s">
        <v>4650</v>
      </c>
      <c r="G61" s="666" t="s">
        <v>4208</v>
      </c>
      <c r="H61" s="666" t="s">
        <v>4209</v>
      </c>
      <c r="I61" s="668">
        <v>1.6766666666666665</v>
      </c>
      <c r="J61" s="668">
        <v>2600</v>
      </c>
      <c r="K61" s="669">
        <v>4362</v>
      </c>
    </row>
    <row r="62" spans="1:11" ht="14.4" customHeight="1" x14ac:dyDescent="0.3">
      <c r="A62" s="664" t="s">
        <v>527</v>
      </c>
      <c r="B62" s="665" t="s">
        <v>2566</v>
      </c>
      <c r="C62" s="666" t="s">
        <v>533</v>
      </c>
      <c r="D62" s="667" t="s">
        <v>2567</v>
      </c>
      <c r="E62" s="666" t="s">
        <v>4649</v>
      </c>
      <c r="F62" s="667" t="s">
        <v>4650</v>
      </c>
      <c r="G62" s="666" t="s">
        <v>4210</v>
      </c>
      <c r="H62" s="666" t="s">
        <v>4211</v>
      </c>
      <c r="I62" s="668">
        <v>0.47888888888888886</v>
      </c>
      <c r="J62" s="668">
        <v>2200</v>
      </c>
      <c r="K62" s="669">
        <v>1053</v>
      </c>
    </row>
    <row r="63" spans="1:11" ht="14.4" customHeight="1" x14ac:dyDescent="0.3">
      <c r="A63" s="664" t="s">
        <v>527</v>
      </c>
      <c r="B63" s="665" t="s">
        <v>2566</v>
      </c>
      <c r="C63" s="666" t="s">
        <v>533</v>
      </c>
      <c r="D63" s="667" t="s">
        <v>2567</v>
      </c>
      <c r="E63" s="666" t="s">
        <v>4649</v>
      </c>
      <c r="F63" s="667" t="s">
        <v>4650</v>
      </c>
      <c r="G63" s="666" t="s">
        <v>4212</v>
      </c>
      <c r="H63" s="666" t="s">
        <v>4213</v>
      </c>
      <c r="I63" s="668">
        <v>0.67</v>
      </c>
      <c r="J63" s="668">
        <v>1700</v>
      </c>
      <c r="K63" s="669">
        <v>1139</v>
      </c>
    </row>
    <row r="64" spans="1:11" ht="14.4" customHeight="1" x14ac:dyDescent="0.3">
      <c r="A64" s="664" t="s">
        <v>527</v>
      </c>
      <c r="B64" s="665" t="s">
        <v>2566</v>
      </c>
      <c r="C64" s="666" t="s">
        <v>533</v>
      </c>
      <c r="D64" s="667" t="s">
        <v>2567</v>
      </c>
      <c r="E64" s="666" t="s">
        <v>4649</v>
      </c>
      <c r="F64" s="667" t="s">
        <v>4650</v>
      </c>
      <c r="G64" s="666" t="s">
        <v>4214</v>
      </c>
      <c r="H64" s="666" t="s">
        <v>4215</v>
      </c>
      <c r="I64" s="668">
        <v>22.53</v>
      </c>
      <c r="J64" s="668">
        <v>10</v>
      </c>
      <c r="K64" s="669">
        <v>225.3</v>
      </c>
    </row>
    <row r="65" spans="1:11" ht="14.4" customHeight="1" x14ac:dyDescent="0.3">
      <c r="A65" s="664" t="s">
        <v>527</v>
      </c>
      <c r="B65" s="665" t="s">
        <v>2566</v>
      </c>
      <c r="C65" s="666" t="s">
        <v>533</v>
      </c>
      <c r="D65" s="667" t="s">
        <v>2567</v>
      </c>
      <c r="E65" s="666" t="s">
        <v>4649</v>
      </c>
      <c r="F65" s="667" t="s">
        <v>4650</v>
      </c>
      <c r="G65" s="666" t="s">
        <v>4216</v>
      </c>
      <c r="H65" s="666" t="s">
        <v>4217</v>
      </c>
      <c r="I65" s="668">
        <v>6.2928571428571436</v>
      </c>
      <c r="J65" s="668">
        <v>190</v>
      </c>
      <c r="K65" s="669">
        <v>1195.6000000000001</v>
      </c>
    </row>
    <row r="66" spans="1:11" ht="14.4" customHeight="1" x14ac:dyDescent="0.3">
      <c r="A66" s="664" t="s">
        <v>527</v>
      </c>
      <c r="B66" s="665" t="s">
        <v>2566</v>
      </c>
      <c r="C66" s="666" t="s">
        <v>533</v>
      </c>
      <c r="D66" s="667" t="s">
        <v>2567</v>
      </c>
      <c r="E66" s="666" t="s">
        <v>4649</v>
      </c>
      <c r="F66" s="667" t="s">
        <v>4650</v>
      </c>
      <c r="G66" s="666" t="s">
        <v>4218</v>
      </c>
      <c r="H66" s="666" t="s">
        <v>4219</v>
      </c>
      <c r="I66" s="668">
        <v>5.3239999999999998</v>
      </c>
      <c r="J66" s="668">
        <v>600</v>
      </c>
      <c r="K66" s="669">
        <v>3194.7999999999997</v>
      </c>
    </row>
    <row r="67" spans="1:11" ht="14.4" customHeight="1" x14ac:dyDescent="0.3">
      <c r="A67" s="664" t="s">
        <v>527</v>
      </c>
      <c r="B67" s="665" t="s">
        <v>2566</v>
      </c>
      <c r="C67" s="666" t="s">
        <v>533</v>
      </c>
      <c r="D67" s="667" t="s">
        <v>2567</v>
      </c>
      <c r="E67" s="666" t="s">
        <v>4649</v>
      </c>
      <c r="F67" s="667" t="s">
        <v>4650</v>
      </c>
      <c r="G67" s="666" t="s">
        <v>4220</v>
      </c>
      <c r="H67" s="666" t="s">
        <v>4221</v>
      </c>
      <c r="I67" s="668">
        <v>6.23</v>
      </c>
      <c r="J67" s="668">
        <v>6</v>
      </c>
      <c r="K67" s="669">
        <v>37.380000000000003</v>
      </c>
    </row>
    <row r="68" spans="1:11" ht="14.4" customHeight="1" x14ac:dyDescent="0.3">
      <c r="A68" s="664" t="s">
        <v>527</v>
      </c>
      <c r="B68" s="665" t="s">
        <v>2566</v>
      </c>
      <c r="C68" s="666" t="s">
        <v>533</v>
      </c>
      <c r="D68" s="667" t="s">
        <v>2567</v>
      </c>
      <c r="E68" s="666" t="s">
        <v>4649</v>
      </c>
      <c r="F68" s="667" t="s">
        <v>4650</v>
      </c>
      <c r="G68" s="666" t="s">
        <v>4222</v>
      </c>
      <c r="H68" s="666" t="s">
        <v>4223</v>
      </c>
      <c r="I68" s="668">
        <v>484.05</v>
      </c>
      <c r="J68" s="668">
        <v>1</v>
      </c>
      <c r="K68" s="669">
        <v>484.05</v>
      </c>
    </row>
    <row r="69" spans="1:11" ht="14.4" customHeight="1" x14ac:dyDescent="0.3">
      <c r="A69" s="664" t="s">
        <v>527</v>
      </c>
      <c r="B69" s="665" t="s">
        <v>2566</v>
      </c>
      <c r="C69" s="666" t="s">
        <v>533</v>
      </c>
      <c r="D69" s="667" t="s">
        <v>2567</v>
      </c>
      <c r="E69" s="666" t="s">
        <v>4649</v>
      </c>
      <c r="F69" s="667" t="s">
        <v>4650</v>
      </c>
      <c r="G69" s="666" t="s">
        <v>4224</v>
      </c>
      <c r="H69" s="666" t="s">
        <v>4225</v>
      </c>
      <c r="I69" s="668">
        <v>2.4600000000000004</v>
      </c>
      <c r="J69" s="668">
        <v>2500</v>
      </c>
      <c r="K69" s="669">
        <v>6150</v>
      </c>
    </row>
    <row r="70" spans="1:11" ht="14.4" customHeight="1" x14ac:dyDescent="0.3">
      <c r="A70" s="664" t="s">
        <v>527</v>
      </c>
      <c r="B70" s="665" t="s">
        <v>2566</v>
      </c>
      <c r="C70" s="666" t="s">
        <v>533</v>
      </c>
      <c r="D70" s="667" t="s">
        <v>2567</v>
      </c>
      <c r="E70" s="666" t="s">
        <v>4649</v>
      </c>
      <c r="F70" s="667" t="s">
        <v>4650</v>
      </c>
      <c r="G70" s="666" t="s">
        <v>4226</v>
      </c>
      <c r="H70" s="666" t="s">
        <v>4227</v>
      </c>
      <c r="I70" s="668">
        <v>6.1700000000000008</v>
      </c>
      <c r="J70" s="668">
        <v>410</v>
      </c>
      <c r="K70" s="669">
        <v>2529.6999999999998</v>
      </c>
    </row>
    <row r="71" spans="1:11" ht="14.4" customHeight="1" x14ac:dyDescent="0.3">
      <c r="A71" s="664" t="s">
        <v>527</v>
      </c>
      <c r="B71" s="665" t="s">
        <v>2566</v>
      </c>
      <c r="C71" s="666" t="s">
        <v>533</v>
      </c>
      <c r="D71" s="667" t="s">
        <v>2567</v>
      </c>
      <c r="E71" s="666" t="s">
        <v>4649</v>
      </c>
      <c r="F71" s="667" t="s">
        <v>4650</v>
      </c>
      <c r="G71" s="666" t="s">
        <v>4228</v>
      </c>
      <c r="H71" s="666" t="s">
        <v>4229</v>
      </c>
      <c r="I71" s="668">
        <v>2.37</v>
      </c>
      <c r="J71" s="668">
        <v>50</v>
      </c>
      <c r="K71" s="669">
        <v>118.5</v>
      </c>
    </row>
    <row r="72" spans="1:11" ht="14.4" customHeight="1" x14ac:dyDescent="0.3">
      <c r="A72" s="664" t="s">
        <v>527</v>
      </c>
      <c r="B72" s="665" t="s">
        <v>2566</v>
      </c>
      <c r="C72" s="666" t="s">
        <v>533</v>
      </c>
      <c r="D72" s="667" t="s">
        <v>2567</v>
      </c>
      <c r="E72" s="666" t="s">
        <v>4649</v>
      </c>
      <c r="F72" s="667" t="s">
        <v>4650</v>
      </c>
      <c r="G72" s="666" t="s">
        <v>4230</v>
      </c>
      <c r="H72" s="666" t="s">
        <v>4231</v>
      </c>
      <c r="I72" s="668">
        <v>1.9833333333333334</v>
      </c>
      <c r="J72" s="668">
        <v>550</v>
      </c>
      <c r="K72" s="669">
        <v>1091</v>
      </c>
    </row>
    <row r="73" spans="1:11" ht="14.4" customHeight="1" x14ac:dyDescent="0.3">
      <c r="A73" s="664" t="s">
        <v>527</v>
      </c>
      <c r="B73" s="665" t="s">
        <v>2566</v>
      </c>
      <c r="C73" s="666" t="s">
        <v>533</v>
      </c>
      <c r="D73" s="667" t="s">
        <v>2567</v>
      </c>
      <c r="E73" s="666" t="s">
        <v>4649</v>
      </c>
      <c r="F73" s="667" t="s">
        <v>4650</v>
      </c>
      <c r="G73" s="666" t="s">
        <v>4232</v>
      </c>
      <c r="H73" s="666" t="s">
        <v>4233</v>
      </c>
      <c r="I73" s="668">
        <v>2.0437500000000002</v>
      </c>
      <c r="J73" s="668">
        <v>450</v>
      </c>
      <c r="K73" s="669">
        <v>920</v>
      </c>
    </row>
    <row r="74" spans="1:11" ht="14.4" customHeight="1" x14ac:dyDescent="0.3">
      <c r="A74" s="664" t="s">
        <v>527</v>
      </c>
      <c r="B74" s="665" t="s">
        <v>2566</v>
      </c>
      <c r="C74" s="666" t="s">
        <v>533</v>
      </c>
      <c r="D74" s="667" t="s">
        <v>2567</v>
      </c>
      <c r="E74" s="666" t="s">
        <v>4649</v>
      </c>
      <c r="F74" s="667" t="s">
        <v>4650</v>
      </c>
      <c r="G74" s="666" t="s">
        <v>4234</v>
      </c>
      <c r="H74" s="666" t="s">
        <v>4235</v>
      </c>
      <c r="I74" s="668">
        <v>3.0974999999999997</v>
      </c>
      <c r="J74" s="668">
        <v>200</v>
      </c>
      <c r="K74" s="669">
        <v>619.5</v>
      </c>
    </row>
    <row r="75" spans="1:11" ht="14.4" customHeight="1" x14ac:dyDescent="0.3">
      <c r="A75" s="664" t="s">
        <v>527</v>
      </c>
      <c r="B75" s="665" t="s">
        <v>2566</v>
      </c>
      <c r="C75" s="666" t="s">
        <v>533</v>
      </c>
      <c r="D75" s="667" t="s">
        <v>2567</v>
      </c>
      <c r="E75" s="666" t="s">
        <v>4649</v>
      </c>
      <c r="F75" s="667" t="s">
        <v>4650</v>
      </c>
      <c r="G75" s="666" t="s">
        <v>4236</v>
      </c>
      <c r="H75" s="666" t="s">
        <v>4237</v>
      </c>
      <c r="I75" s="668">
        <v>1.92</v>
      </c>
      <c r="J75" s="668">
        <v>50</v>
      </c>
      <c r="K75" s="669">
        <v>96</v>
      </c>
    </row>
    <row r="76" spans="1:11" ht="14.4" customHeight="1" x14ac:dyDescent="0.3">
      <c r="A76" s="664" t="s">
        <v>527</v>
      </c>
      <c r="B76" s="665" t="s">
        <v>2566</v>
      </c>
      <c r="C76" s="666" t="s">
        <v>533</v>
      </c>
      <c r="D76" s="667" t="s">
        <v>2567</v>
      </c>
      <c r="E76" s="666" t="s">
        <v>4649</v>
      </c>
      <c r="F76" s="667" t="s">
        <v>4650</v>
      </c>
      <c r="G76" s="666" t="s">
        <v>4238</v>
      </c>
      <c r="H76" s="666" t="s">
        <v>4239</v>
      </c>
      <c r="I76" s="668">
        <v>9.9999999999999985E-3</v>
      </c>
      <c r="J76" s="668">
        <v>1250</v>
      </c>
      <c r="K76" s="669">
        <v>12.5</v>
      </c>
    </row>
    <row r="77" spans="1:11" ht="14.4" customHeight="1" x14ac:dyDescent="0.3">
      <c r="A77" s="664" t="s">
        <v>527</v>
      </c>
      <c r="B77" s="665" t="s">
        <v>2566</v>
      </c>
      <c r="C77" s="666" t="s">
        <v>533</v>
      </c>
      <c r="D77" s="667" t="s">
        <v>2567</v>
      </c>
      <c r="E77" s="666" t="s">
        <v>4649</v>
      </c>
      <c r="F77" s="667" t="s">
        <v>4650</v>
      </c>
      <c r="G77" s="666" t="s">
        <v>4240</v>
      </c>
      <c r="H77" s="666" t="s">
        <v>4241</v>
      </c>
      <c r="I77" s="668">
        <v>2.04</v>
      </c>
      <c r="J77" s="668">
        <v>100</v>
      </c>
      <c r="K77" s="669">
        <v>204</v>
      </c>
    </row>
    <row r="78" spans="1:11" ht="14.4" customHeight="1" x14ac:dyDescent="0.3">
      <c r="A78" s="664" t="s">
        <v>527</v>
      </c>
      <c r="B78" s="665" t="s">
        <v>2566</v>
      </c>
      <c r="C78" s="666" t="s">
        <v>533</v>
      </c>
      <c r="D78" s="667" t="s">
        <v>2567</v>
      </c>
      <c r="E78" s="666" t="s">
        <v>4649</v>
      </c>
      <c r="F78" s="667" t="s">
        <v>4650</v>
      </c>
      <c r="G78" s="666" t="s">
        <v>4242</v>
      </c>
      <c r="H78" s="666" t="s">
        <v>4243</v>
      </c>
      <c r="I78" s="668">
        <v>3.0724999999999998</v>
      </c>
      <c r="J78" s="668">
        <v>600</v>
      </c>
      <c r="K78" s="669">
        <v>1844</v>
      </c>
    </row>
    <row r="79" spans="1:11" ht="14.4" customHeight="1" x14ac:dyDescent="0.3">
      <c r="A79" s="664" t="s">
        <v>527</v>
      </c>
      <c r="B79" s="665" t="s">
        <v>2566</v>
      </c>
      <c r="C79" s="666" t="s">
        <v>533</v>
      </c>
      <c r="D79" s="667" t="s">
        <v>2567</v>
      </c>
      <c r="E79" s="666" t="s">
        <v>4649</v>
      </c>
      <c r="F79" s="667" t="s">
        <v>4650</v>
      </c>
      <c r="G79" s="666" t="s">
        <v>4244</v>
      </c>
      <c r="H79" s="666" t="s">
        <v>4245</v>
      </c>
      <c r="I79" s="668">
        <v>2.1666666666666665</v>
      </c>
      <c r="J79" s="668">
        <v>550</v>
      </c>
      <c r="K79" s="669">
        <v>1191.5</v>
      </c>
    </row>
    <row r="80" spans="1:11" ht="14.4" customHeight="1" x14ac:dyDescent="0.3">
      <c r="A80" s="664" t="s">
        <v>527</v>
      </c>
      <c r="B80" s="665" t="s">
        <v>2566</v>
      </c>
      <c r="C80" s="666" t="s">
        <v>533</v>
      </c>
      <c r="D80" s="667" t="s">
        <v>2567</v>
      </c>
      <c r="E80" s="666" t="s">
        <v>4649</v>
      </c>
      <c r="F80" s="667" t="s">
        <v>4650</v>
      </c>
      <c r="G80" s="666" t="s">
        <v>4246</v>
      </c>
      <c r="H80" s="666" t="s">
        <v>4247</v>
      </c>
      <c r="I80" s="668">
        <v>2.1742857142857139</v>
      </c>
      <c r="J80" s="668">
        <v>550</v>
      </c>
      <c r="K80" s="669">
        <v>1196.5</v>
      </c>
    </row>
    <row r="81" spans="1:11" ht="14.4" customHeight="1" x14ac:dyDescent="0.3">
      <c r="A81" s="664" t="s">
        <v>527</v>
      </c>
      <c r="B81" s="665" t="s">
        <v>2566</v>
      </c>
      <c r="C81" s="666" t="s">
        <v>533</v>
      </c>
      <c r="D81" s="667" t="s">
        <v>2567</v>
      </c>
      <c r="E81" s="666" t="s">
        <v>4649</v>
      </c>
      <c r="F81" s="667" t="s">
        <v>4650</v>
      </c>
      <c r="G81" s="666" t="s">
        <v>4248</v>
      </c>
      <c r="H81" s="666" t="s">
        <v>4249</v>
      </c>
      <c r="I81" s="668">
        <v>6.0499999999999989</v>
      </c>
      <c r="J81" s="668">
        <v>370</v>
      </c>
      <c r="K81" s="669">
        <v>2238.5</v>
      </c>
    </row>
    <row r="82" spans="1:11" ht="14.4" customHeight="1" x14ac:dyDescent="0.3">
      <c r="A82" s="664" t="s">
        <v>527</v>
      </c>
      <c r="B82" s="665" t="s">
        <v>2566</v>
      </c>
      <c r="C82" s="666" t="s">
        <v>533</v>
      </c>
      <c r="D82" s="667" t="s">
        <v>2567</v>
      </c>
      <c r="E82" s="666" t="s">
        <v>4649</v>
      </c>
      <c r="F82" s="667" t="s">
        <v>4650</v>
      </c>
      <c r="G82" s="666" t="s">
        <v>4250</v>
      </c>
      <c r="H82" s="666" t="s">
        <v>4251</v>
      </c>
      <c r="I82" s="668">
        <v>127.05</v>
      </c>
      <c r="J82" s="668">
        <v>2</v>
      </c>
      <c r="K82" s="669">
        <v>254.1</v>
      </c>
    </row>
    <row r="83" spans="1:11" ht="14.4" customHeight="1" x14ac:dyDescent="0.3">
      <c r="A83" s="664" t="s">
        <v>527</v>
      </c>
      <c r="B83" s="665" t="s">
        <v>2566</v>
      </c>
      <c r="C83" s="666" t="s">
        <v>533</v>
      </c>
      <c r="D83" s="667" t="s">
        <v>2567</v>
      </c>
      <c r="E83" s="666" t="s">
        <v>4649</v>
      </c>
      <c r="F83" s="667" t="s">
        <v>4650</v>
      </c>
      <c r="G83" s="666" t="s">
        <v>4252</v>
      </c>
      <c r="H83" s="666" t="s">
        <v>4253</v>
      </c>
      <c r="I83" s="668">
        <v>17.979999999999997</v>
      </c>
      <c r="J83" s="668">
        <v>800</v>
      </c>
      <c r="K83" s="669">
        <v>14384</v>
      </c>
    </row>
    <row r="84" spans="1:11" ht="14.4" customHeight="1" x14ac:dyDescent="0.3">
      <c r="A84" s="664" t="s">
        <v>527</v>
      </c>
      <c r="B84" s="665" t="s">
        <v>2566</v>
      </c>
      <c r="C84" s="666" t="s">
        <v>533</v>
      </c>
      <c r="D84" s="667" t="s">
        <v>2567</v>
      </c>
      <c r="E84" s="666" t="s">
        <v>4649</v>
      </c>
      <c r="F84" s="667" t="s">
        <v>4650</v>
      </c>
      <c r="G84" s="666" t="s">
        <v>4254</v>
      </c>
      <c r="H84" s="666" t="s">
        <v>4255</v>
      </c>
      <c r="I84" s="668">
        <v>17.98</v>
      </c>
      <c r="J84" s="668">
        <v>600</v>
      </c>
      <c r="K84" s="669">
        <v>10788</v>
      </c>
    </row>
    <row r="85" spans="1:11" ht="14.4" customHeight="1" x14ac:dyDescent="0.3">
      <c r="A85" s="664" t="s">
        <v>527</v>
      </c>
      <c r="B85" s="665" t="s">
        <v>2566</v>
      </c>
      <c r="C85" s="666" t="s">
        <v>533</v>
      </c>
      <c r="D85" s="667" t="s">
        <v>2567</v>
      </c>
      <c r="E85" s="666" t="s">
        <v>4649</v>
      </c>
      <c r="F85" s="667" t="s">
        <v>4650</v>
      </c>
      <c r="G85" s="666" t="s">
        <v>4256</v>
      </c>
      <c r="H85" s="666" t="s">
        <v>4257</v>
      </c>
      <c r="I85" s="668">
        <v>14.622727272727273</v>
      </c>
      <c r="J85" s="668">
        <v>190</v>
      </c>
      <c r="K85" s="669">
        <v>2766.8</v>
      </c>
    </row>
    <row r="86" spans="1:11" ht="14.4" customHeight="1" x14ac:dyDescent="0.3">
      <c r="A86" s="664" t="s">
        <v>527</v>
      </c>
      <c r="B86" s="665" t="s">
        <v>2566</v>
      </c>
      <c r="C86" s="666" t="s">
        <v>533</v>
      </c>
      <c r="D86" s="667" t="s">
        <v>2567</v>
      </c>
      <c r="E86" s="666" t="s">
        <v>4649</v>
      </c>
      <c r="F86" s="667" t="s">
        <v>4650</v>
      </c>
      <c r="G86" s="666" t="s">
        <v>4258</v>
      </c>
      <c r="H86" s="666" t="s">
        <v>4259</v>
      </c>
      <c r="I86" s="668">
        <v>2.5099999999999998</v>
      </c>
      <c r="J86" s="668">
        <v>200</v>
      </c>
      <c r="K86" s="669">
        <v>502</v>
      </c>
    </row>
    <row r="87" spans="1:11" ht="14.4" customHeight="1" x14ac:dyDescent="0.3">
      <c r="A87" s="664" t="s">
        <v>527</v>
      </c>
      <c r="B87" s="665" t="s">
        <v>2566</v>
      </c>
      <c r="C87" s="666" t="s">
        <v>533</v>
      </c>
      <c r="D87" s="667" t="s">
        <v>2567</v>
      </c>
      <c r="E87" s="666" t="s">
        <v>4649</v>
      </c>
      <c r="F87" s="667" t="s">
        <v>4650</v>
      </c>
      <c r="G87" s="666" t="s">
        <v>4260</v>
      </c>
      <c r="H87" s="666" t="s">
        <v>4261</v>
      </c>
      <c r="I87" s="668">
        <v>13.200909090909089</v>
      </c>
      <c r="J87" s="668">
        <v>210</v>
      </c>
      <c r="K87" s="669">
        <v>2772.1</v>
      </c>
    </row>
    <row r="88" spans="1:11" ht="14.4" customHeight="1" x14ac:dyDescent="0.3">
      <c r="A88" s="664" t="s">
        <v>527</v>
      </c>
      <c r="B88" s="665" t="s">
        <v>2566</v>
      </c>
      <c r="C88" s="666" t="s">
        <v>533</v>
      </c>
      <c r="D88" s="667" t="s">
        <v>2567</v>
      </c>
      <c r="E88" s="666" t="s">
        <v>4649</v>
      </c>
      <c r="F88" s="667" t="s">
        <v>4650</v>
      </c>
      <c r="G88" s="666" t="s">
        <v>4262</v>
      </c>
      <c r="H88" s="666" t="s">
        <v>4263</v>
      </c>
      <c r="I88" s="668">
        <v>13.201250000000002</v>
      </c>
      <c r="J88" s="668">
        <v>150</v>
      </c>
      <c r="K88" s="669">
        <v>1980.1</v>
      </c>
    </row>
    <row r="89" spans="1:11" ht="14.4" customHeight="1" x14ac:dyDescent="0.3">
      <c r="A89" s="664" t="s">
        <v>527</v>
      </c>
      <c r="B89" s="665" t="s">
        <v>2566</v>
      </c>
      <c r="C89" s="666" t="s">
        <v>533</v>
      </c>
      <c r="D89" s="667" t="s">
        <v>2567</v>
      </c>
      <c r="E89" s="666" t="s">
        <v>4649</v>
      </c>
      <c r="F89" s="667" t="s">
        <v>4650</v>
      </c>
      <c r="G89" s="666" t="s">
        <v>4264</v>
      </c>
      <c r="H89" s="666" t="s">
        <v>4265</v>
      </c>
      <c r="I89" s="668">
        <v>1.27</v>
      </c>
      <c r="J89" s="668">
        <v>150</v>
      </c>
      <c r="K89" s="669">
        <v>190.5</v>
      </c>
    </row>
    <row r="90" spans="1:11" ht="14.4" customHeight="1" x14ac:dyDescent="0.3">
      <c r="A90" s="664" t="s">
        <v>527</v>
      </c>
      <c r="B90" s="665" t="s">
        <v>2566</v>
      </c>
      <c r="C90" s="666" t="s">
        <v>533</v>
      </c>
      <c r="D90" s="667" t="s">
        <v>2567</v>
      </c>
      <c r="E90" s="666" t="s">
        <v>4649</v>
      </c>
      <c r="F90" s="667" t="s">
        <v>4650</v>
      </c>
      <c r="G90" s="666" t="s">
        <v>4266</v>
      </c>
      <c r="H90" s="666" t="s">
        <v>4267</v>
      </c>
      <c r="I90" s="668">
        <v>8.495000000000001</v>
      </c>
      <c r="J90" s="668">
        <v>20</v>
      </c>
      <c r="K90" s="669">
        <v>169.9</v>
      </c>
    </row>
    <row r="91" spans="1:11" ht="14.4" customHeight="1" x14ac:dyDescent="0.3">
      <c r="A91" s="664" t="s">
        <v>527</v>
      </c>
      <c r="B91" s="665" t="s">
        <v>2566</v>
      </c>
      <c r="C91" s="666" t="s">
        <v>533</v>
      </c>
      <c r="D91" s="667" t="s">
        <v>2567</v>
      </c>
      <c r="E91" s="666" t="s">
        <v>4649</v>
      </c>
      <c r="F91" s="667" t="s">
        <v>4650</v>
      </c>
      <c r="G91" s="666" t="s">
        <v>4268</v>
      </c>
      <c r="H91" s="666" t="s">
        <v>4269</v>
      </c>
      <c r="I91" s="668">
        <v>21.234999999999999</v>
      </c>
      <c r="J91" s="668">
        <v>50</v>
      </c>
      <c r="K91" s="669">
        <v>1061.7</v>
      </c>
    </row>
    <row r="92" spans="1:11" ht="14.4" customHeight="1" x14ac:dyDescent="0.3">
      <c r="A92" s="664" t="s">
        <v>527</v>
      </c>
      <c r="B92" s="665" t="s">
        <v>2566</v>
      </c>
      <c r="C92" s="666" t="s">
        <v>533</v>
      </c>
      <c r="D92" s="667" t="s">
        <v>2567</v>
      </c>
      <c r="E92" s="666" t="s">
        <v>4649</v>
      </c>
      <c r="F92" s="667" t="s">
        <v>4650</v>
      </c>
      <c r="G92" s="666" t="s">
        <v>4270</v>
      </c>
      <c r="H92" s="666" t="s">
        <v>4271</v>
      </c>
      <c r="I92" s="668">
        <v>11.49</v>
      </c>
      <c r="J92" s="668">
        <v>30</v>
      </c>
      <c r="K92" s="669">
        <v>344.7</v>
      </c>
    </row>
    <row r="93" spans="1:11" ht="14.4" customHeight="1" x14ac:dyDescent="0.3">
      <c r="A93" s="664" t="s">
        <v>527</v>
      </c>
      <c r="B93" s="665" t="s">
        <v>2566</v>
      </c>
      <c r="C93" s="666" t="s">
        <v>533</v>
      </c>
      <c r="D93" s="667" t="s">
        <v>2567</v>
      </c>
      <c r="E93" s="666" t="s">
        <v>4649</v>
      </c>
      <c r="F93" s="667" t="s">
        <v>4650</v>
      </c>
      <c r="G93" s="666" t="s">
        <v>4272</v>
      </c>
      <c r="H93" s="666" t="s">
        <v>4273</v>
      </c>
      <c r="I93" s="668">
        <v>0.47333333333333333</v>
      </c>
      <c r="J93" s="668">
        <v>700</v>
      </c>
      <c r="K93" s="669">
        <v>330</v>
      </c>
    </row>
    <row r="94" spans="1:11" ht="14.4" customHeight="1" x14ac:dyDescent="0.3">
      <c r="A94" s="664" t="s">
        <v>527</v>
      </c>
      <c r="B94" s="665" t="s">
        <v>2566</v>
      </c>
      <c r="C94" s="666" t="s">
        <v>533</v>
      </c>
      <c r="D94" s="667" t="s">
        <v>2567</v>
      </c>
      <c r="E94" s="666" t="s">
        <v>4649</v>
      </c>
      <c r="F94" s="667" t="s">
        <v>4650</v>
      </c>
      <c r="G94" s="666" t="s">
        <v>4274</v>
      </c>
      <c r="H94" s="666" t="s">
        <v>4275</v>
      </c>
      <c r="I94" s="668">
        <v>4.03</v>
      </c>
      <c r="J94" s="668">
        <v>50</v>
      </c>
      <c r="K94" s="669">
        <v>201.5</v>
      </c>
    </row>
    <row r="95" spans="1:11" ht="14.4" customHeight="1" x14ac:dyDescent="0.3">
      <c r="A95" s="664" t="s">
        <v>527</v>
      </c>
      <c r="B95" s="665" t="s">
        <v>2566</v>
      </c>
      <c r="C95" s="666" t="s">
        <v>533</v>
      </c>
      <c r="D95" s="667" t="s">
        <v>2567</v>
      </c>
      <c r="E95" s="666" t="s">
        <v>4649</v>
      </c>
      <c r="F95" s="667" t="s">
        <v>4650</v>
      </c>
      <c r="G95" s="666" t="s">
        <v>4276</v>
      </c>
      <c r="H95" s="666" t="s">
        <v>4277</v>
      </c>
      <c r="I95" s="668">
        <v>2.2833333333333332</v>
      </c>
      <c r="J95" s="668">
        <v>80</v>
      </c>
      <c r="K95" s="669">
        <v>182.5</v>
      </c>
    </row>
    <row r="96" spans="1:11" ht="14.4" customHeight="1" x14ac:dyDescent="0.3">
      <c r="A96" s="664" t="s">
        <v>527</v>
      </c>
      <c r="B96" s="665" t="s">
        <v>2566</v>
      </c>
      <c r="C96" s="666" t="s">
        <v>533</v>
      </c>
      <c r="D96" s="667" t="s">
        <v>2567</v>
      </c>
      <c r="E96" s="666" t="s">
        <v>4649</v>
      </c>
      <c r="F96" s="667" t="s">
        <v>4650</v>
      </c>
      <c r="G96" s="666" t="s">
        <v>4278</v>
      </c>
      <c r="H96" s="666" t="s">
        <v>4279</v>
      </c>
      <c r="I96" s="668">
        <v>17.91</v>
      </c>
      <c r="J96" s="668">
        <v>10</v>
      </c>
      <c r="K96" s="669">
        <v>179.08</v>
      </c>
    </row>
    <row r="97" spans="1:11" ht="14.4" customHeight="1" x14ac:dyDescent="0.3">
      <c r="A97" s="664" t="s">
        <v>527</v>
      </c>
      <c r="B97" s="665" t="s">
        <v>2566</v>
      </c>
      <c r="C97" s="666" t="s">
        <v>533</v>
      </c>
      <c r="D97" s="667" t="s">
        <v>2567</v>
      </c>
      <c r="E97" s="666" t="s">
        <v>4649</v>
      </c>
      <c r="F97" s="667" t="s">
        <v>4650</v>
      </c>
      <c r="G97" s="666" t="s">
        <v>4280</v>
      </c>
      <c r="H97" s="666" t="s">
        <v>4281</v>
      </c>
      <c r="I97" s="668">
        <v>2.33</v>
      </c>
      <c r="J97" s="668">
        <v>100</v>
      </c>
      <c r="K97" s="669">
        <v>233</v>
      </c>
    </row>
    <row r="98" spans="1:11" ht="14.4" customHeight="1" x14ac:dyDescent="0.3">
      <c r="A98" s="664" t="s">
        <v>527</v>
      </c>
      <c r="B98" s="665" t="s">
        <v>2566</v>
      </c>
      <c r="C98" s="666" t="s">
        <v>533</v>
      </c>
      <c r="D98" s="667" t="s">
        <v>2567</v>
      </c>
      <c r="E98" s="666" t="s">
        <v>4649</v>
      </c>
      <c r="F98" s="667" t="s">
        <v>4650</v>
      </c>
      <c r="G98" s="666" t="s">
        <v>4282</v>
      </c>
      <c r="H98" s="666" t="s">
        <v>4283</v>
      </c>
      <c r="I98" s="668">
        <v>9.2000000000000011</v>
      </c>
      <c r="J98" s="668">
        <v>1600</v>
      </c>
      <c r="K98" s="669">
        <v>14720</v>
      </c>
    </row>
    <row r="99" spans="1:11" ht="14.4" customHeight="1" x14ac:dyDescent="0.3">
      <c r="A99" s="664" t="s">
        <v>527</v>
      </c>
      <c r="B99" s="665" t="s">
        <v>2566</v>
      </c>
      <c r="C99" s="666" t="s">
        <v>533</v>
      </c>
      <c r="D99" s="667" t="s">
        <v>2567</v>
      </c>
      <c r="E99" s="666" t="s">
        <v>4649</v>
      </c>
      <c r="F99" s="667" t="s">
        <v>4650</v>
      </c>
      <c r="G99" s="666" t="s">
        <v>4282</v>
      </c>
      <c r="H99" s="666" t="s">
        <v>4284</v>
      </c>
      <c r="I99" s="668">
        <v>9.2000000000000011</v>
      </c>
      <c r="J99" s="668">
        <v>1250</v>
      </c>
      <c r="K99" s="669">
        <v>11500</v>
      </c>
    </row>
    <row r="100" spans="1:11" ht="14.4" customHeight="1" x14ac:dyDescent="0.3">
      <c r="A100" s="664" t="s">
        <v>527</v>
      </c>
      <c r="B100" s="665" t="s">
        <v>2566</v>
      </c>
      <c r="C100" s="666" t="s">
        <v>533</v>
      </c>
      <c r="D100" s="667" t="s">
        <v>2567</v>
      </c>
      <c r="E100" s="666" t="s">
        <v>4649</v>
      </c>
      <c r="F100" s="667" t="s">
        <v>4650</v>
      </c>
      <c r="G100" s="666" t="s">
        <v>4285</v>
      </c>
      <c r="H100" s="666" t="s">
        <v>4286</v>
      </c>
      <c r="I100" s="668">
        <v>172.5</v>
      </c>
      <c r="J100" s="668">
        <v>3</v>
      </c>
      <c r="K100" s="669">
        <v>517.5</v>
      </c>
    </row>
    <row r="101" spans="1:11" ht="14.4" customHeight="1" x14ac:dyDescent="0.3">
      <c r="A101" s="664" t="s">
        <v>527</v>
      </c>
      <c r="B101" s="665" t="s">
        <v>2566</v>
      </c>
      <c r="C101" s="666" t="s">
        <v>533</v>
      </c>
      <c r="D101" s="667" t="s">
        <v>2567</v>
      </c>
      <c r="E101" s="666" t="s">
        <v>4649</v>
      </c>
      <c r="F101" s="667" t="s">
        <v>4650</v>
      </c>
      <c r="G101" s="666" t="s">
        <v>4287</v>
      </c>
      <c r="H101" s="666" t="s">
        <v>4288</v>
      </c>
      <c r="I101" s="668">
        <v>24.3</v>
      </c>
      <c r="J101" s="668">
        <v>2</v>
      </c>
      <c r="K101" s="669">
        <v>48.61</v>
      </c>
    </row>
    <row r="102" spans="1:11" ht="14.4" customHeight="1" x14ac:dyDescent="0.3">
      <c r="A102" s="664" t="s">
        <v>527</v>
      </c>
      <c r="B102" s="665" t="s">
        <v>2566</v>
      </c>
      <c r="C102" s="666" t="s">
        <v>533</v>
      </c>
      <c r="D102" s="667" t="s">
        <v>2567</v>
      </c>
      <c r="E102" s="666" t="s">
        <v>4649</v>
      </c>
      <c r="F102" s="667" t="s">
        <v>4650</v>
      </c>
      <c r="G102" s="666" t="s">
        <v>4289</v>
      </c>
      <c r="H102" s="666" t="s">
        <v>4290</v>
      </c>
      <c r="I102" s="668">
        <v>110.38</v>
      </c>
      <c r="J102" s="668">
        <v>10</v>
      </c>
      <c r="K102" s="669">
        <v>1103.8</v>
      </c>
    </row>
    <row r="103" spans="1:11" ht="14.4" customHeight="1" x14ac:dyDescent="0.3">
      <c r="A103" s="664" t="s">
        <v>527</v>
      </c>
      <c r="B103" s="665" t="s">
        <v>2566</v>
      </c>
      <c r="C103" s="666" t="s">
        <v>533</v>
      </c>
      <c r="D103" s="667" t="s">
        <v>2567</v>
      </c>
      <c r="E103" s="666" t="s">
        <v>4649</v>
      </c>
      <c r="F103" s="667" t="s">
        <v>4650</v>
      </c>
      <c r="G103" s="666" t="s">
        <v>4291</v>
      </c>
      <c r="H103" s="666" t="s">
        <v>4292</v>
      </c>
      <c r="I103" s="668">
        <v>136.55000000000001</v>
      </c>
      <c r="J103" s="668">
        <v>10</v>
      </c>
      <c r="K103" s="669">
        <v>1365.5</v>
      </c>
    </row>
    <row r="104" spans="1:11" ht="14.4" customHeight="1" x14ac:dyDescent="0.3">
      <c r="A104" s="664" t="s">
        <v>527</v>
      </c>
      <c r="B104" s="665" t="s">
        <v>2566</v>
      </c>
      <c r="C104" s="666" t="s">
        <v>533</v>
      </c>
      <c r="D104" s="667" t="s">
        <v>2567</v>
      </c>
      <c r="E104" s="666" t="s">
        <v>4649</v>
      </c>
      <c r="F104" s="667" t="s">
        <v>4650</v>
      </c>
      <c r="G104" s="666" t="s">
        <v>4293</v>
      </c>
      <c r="H104" s="666" t="s">
        <v>4294</v>
      </c>
      <c r="I104" s="668">
        <v>4.78</v>
      </c>
      <c r="J104" s="668">
        <v>300</v>
      </c>
      <c r="K104" s="669">
        <v>1433.73</v>
      </c>
    </row>
    <row r="105" spans="1:11" ht="14.4" customHeight="1" x14ac:dyDescent="0.3">
      <c r="A105" s="664" t="s">
        <v>527</v>
      </c>
      <c r="B105" s="665" t="s">
        <v>2566</v>
      </c>
      <c r="C105" s="666" t="s">
        <v>533</v>
      </c>
      <c r="D105" s="667" t="s">
        <v>2567</v>
      </c>
      <c r="E105" s="666" t="s">
        <v>4649</v>
      </c>
      <c r="F105" s="667" t="s">
        <v>4650</v>
      </c>
      <c r="G105" s="666" t="s">
        <v>4295</v>
      </c>
      <c r="H105" s="666" t="s">
        <v>4296</v>
      </c>
      <c r="I105" s="668">
        <v>3.42</v>
      </c>
      <c r="J105" s="668">
        <v>80</v>
      </c>
      <c r="K105" s="669">
        <v>273.60000000000002</v>
      </c>
    </row>
    <row r="106" spans="1:11" ht="14.4" customHeight="1" x14ac:dyDescent="0.3">
      <c r="A106" s="664" t="s">
        <v>527</v>
      </c>
      <c r="B106" s="665" t="s">
        <v>2566</v>
      </c>
      <c r="C106" s="666" t="s">
        <v>533</v>
      </c>
      <c r="D106" s="667" t="s">
        <v>2567</v>
      </c>
      <c r="E106" s="666" t="s">
        <v>4649</v>
      </c>
      <c r="F106" s="667" t="s">
        <v>4650</v>
      </c>
      <c r="G106" s="666" t="s">
        <v>4297</v>
      </c>
      <c r="H106" s="666" t="s">
        <v>4298</v>
      </c>
      <c r="I106" s="668">
        <v>3.4166666666666665</v>
      </c>
      <c r="J106" s="668">
        <v>760</v>
      </c>
      <c r="K106" s="669">
        <v>2596.8000000000002</v>
      </c>
    </row>
    <row r="107" spans="1:11" ht="14.4" customHeight="1" x14ac:dyDescent="0.3">
      <c r="A107" s="664" t="s">
        <v>527</v>
      </c>
      <c r="B107" s="665" t="s">
        <v>2566</v>
      </c>
      <c r="C107" s="666" t="s">
        <v>533</v>
      </c>
      <c r="D107" s="667" t="s">
        <v>2567</v>
      </c>
      <c r="E107" s="666" t="s">
        <v>4649</v>
      </c>
      <c r="F107" s="667" t="s">
        <v>4650</v>
      </c>
      <c r="G107" s="666" t="s">
        <v>4299</v>
      </c>
      <c r="H107" s="666" t="s">
        <v>4300</v>
      </c>
      <c r="I107" s="668">
        <v>6.1</v>
      </c>
      <c r="J107" s="668">
        <v>40</v>
      </c>
      <c r="K107" s="669">
        <v>244</v>
      </c>
    </row>
    <row r="108" spans="1:11" ht="14.4" customHeight="1" x14ac:dyDescent="0.3">
      <c r="A108" s="664" t="s">
        <v>527</v>
      </c>
      <c r="B108" s="665" t="s">
        <v>2566</v>
      </c>
      <c r="C108" s="666" t="s">
        <v>533</v>
      </c>
      <c r="D108" s="667" t="s">
        <v>2567</v>
      </c>
      <c r="E108" s="666" t="s">
        <v>4649</v>
      </c>
      <c r="F108" s="667" t="s">
        <v>4650</v>
      </c>
      <c r="G108" s="666" t="s">
        <v>4301</v>
      </c>
      <c r="H108" s="666" t="s">
        <v>4302</v>
      </c>
      <c r="I108" s="668">
        <v>9.4366666666666656</v>
      </c>
      <c r="J108" s="668">
        <v>600</v>
      </c>
      <c r="K108" s="669">
        <v>5662</v>
      </c>
    </row>
    <row r="109" spans="1:11" ht="14.4" customHeight="1" x14ac:dyDescent="0.3">
      <c r="A109" s="664" t="s">
        <v>527</v>
      </c>
      <c r="B109" s="665" t="s">
        <v>2566</v>
      </c>
      <c r="C109" s="666" t="s">
        <v>533</v>
      </c>
      <c r="D109" s="667" t="s">
        <v>2567</v>
      </c>
      <c r="E109" s="666" t="s">
        <v>4649</v>
      </c>
      <c r="F109" s="667" t="s">
        <v>4650</v>
      </c>
      <c r="G109" s="666" t="s">
        <v>4303</v>
      </c>
      <c r="H109" s="666" t="s">
        <v>4304</v>
      </c>
      <c r="I109" s="668">
        <v>32.19</v>
      </c>
      <c r="J109" s="668">
        <v>50</v>
      </c>
      <c r="K109" s="669">
        <v>1609.3</v>
      </c>
    </row>
    <row r="110" spans="1:11" ht="14.4" customHeight="1" x14ac:dyDescent="0.3">
      <c r="A110" s="664" t="s">
        <v>527</v>
      </c>
      <c r="B110" s="665" t="s">
        <v>2566</v>
      </c>
      <c r="C110" s="666" t="s">
        <v>533</v>
      </c>
      <c r="D110" s="667" t="s">
        <v>2567</v>
      </c>
      <c r="E110" s="666" t="s">
        <v>4649</v>
      </c>
      <c r="F110" s="667" t="s">
        <v>4650</v>
      </c>
      <c r="G110" s="666" t="s">
        <v>4305</v>
      </c>
      <c r="H110" s="666" t="s">
        <v>4306</v>
      </c>
      <c r="I110" s="668">
        <v>170.32</v>
      </c>
      <c r="J110" s="668">
        <v>5</v>
      </c>
      <c r="K110" s="669">
        <v>851.6</v>
      </c>
    </row>
    <row r="111" spans="1:11" ht="14.4" customHeight="1" x14ac:dyDescent="0.3">
      <c r="A111" s="664" t="s">
        <v>527</v>
      </c>
      <c r="B111" s="665" t="s">
        <v>2566</v>
      </c>
      <c r="C111" s="666" t="s">
        <v>533</v>
      </c>
      <c r="D111" s="667" t="s">
        <v>2567</v>
      </c>
      <c r="E111" s="666" t="s">
        <v>4649</v>
      </c>
      <c r="F111" s="667" t="s">
        <v>4650</v>
      </c>
      <c r="G111" s="666" t="s">
        <v>4307</v>
      </c>
      <c r="H111" s="666" t="s">
        <v>4308</v>
      </c>
      <c r="I111" s="668">
        <v>110.2</v>
      </c>
      <c r="J111" s="668">
        <v>10</v>
      </c>
      <c r="K111" s="669">
        <v>1102</v>
      </c>
    </row>
    <row r="112" spans="1:11" ht="14.4" customHeight="1" x14ac:dyDescent="0.3">
      <c r="A112" s="664" t="s">
        <v>527</v>
      </c>
      <c r="B112" s="665" t="s">
        <v>2566</v>
      </c>
      <c r="C112" s="666" t="s">
        <v>533</v>
      </c>
      <c r="D112" s="667" t="s">
        <v>2567</v>
      </c>
      <c r="E112" s="666" t="s">
        <v>4649</v>
      </c>
      <c r="F112" s="667" t="s">
        <v>4650</v>
      </c>
      <c r="G112" s="666" t="s">
        <v>4309</v>
      </c>
      <c r="H112" s="666" t="s">
        <v>4310</v>
      </c>
      <c r="I112" s="668">
        <v>8.84</v>
      </c>
      <c r="J112" s="668">
        <v>10</v>
      </c>
      <c r="K112" s="669">
        <v>88.4</v>
      </c>
    </row>
    <row r="113" spans="1:11" ht="14.4" customHeight="1" x14ac:dyDescent="0.3">
      <c r="A113" s="664" t="s">
        <v>527</v>
      </c>
      <c r="B113" s="665" t="s">
        <v>2566</v>
      </c>
      <c r="C113" s="666" t="s">
        <v>533</v>
      </c>
      <c r="D113" s="667" t="s">
        <v>2567</v>
      </c>
      <c r="E113" s="666" t="s">
        <v>4649</v>
      </c>
      <c r="F113" s="667" t="s">
        <v>4650</v>
      </c>
      <c r="G113" s="666" t="s">
        <v>4311</v>
      </c>
      <c r="H113" s="666" t="s">
        <v>4312</v>
      </c>
      <c r="I113" s="668">
        <v>75.459999999999994</v>
      </c>
      <c r="J113" s="668">
        <v>30</v>
      </c>
      <c r="K113" s="669">
        <v>2263.94</v>
      </c>
    </row>
    <row r="114" spans="1:11" ht="14.4" customHeight="1" x14ac:dyDescent="0.3">
      <c r="A114" s="664" t="s">
        <v>527</v>
      </c>
      <c r="B114" s="665" t="s">
        <v>2566</v>
      </c>
      <c r="C114" s="666" t="s">
        <v>533</v>
      </c>
      <c r="D114" s="667" t="s">
        <v>2567</v>
      </c>
      <c r="E114" s="666" t="s">
        <v>4649</v>
      </c>
      <c r="F114" s="667" t="s">
        <v>4650</v>
      </c>
      <c r="G114" s="666" t="s">
        <v>4313</v>
      </c>
      <c r="H114" s="666" t="s">
        <v>4314</v>
      </c>
      <c r="I114" s="668">
        <v>18.39</v>
      </c>
      <c r="J114" s="668">
        <v>12</v>
      </c>
      <c r="K114" s="669">
        <v>220.7</v>
      </c>
    </row>
    <row r="115" spans="1:11" ht="14.4" customHeight="1" x14ac:dyDescent="0.3">
      <c r="A115" s="664" t="s">
        <v>527</v>
      </c>
      <c r="B115" s="665" t="s">
        <v>2566</v>
      </c>
      <c r="C115" s="666" t="s">
        <v>533</v>
      </c>
      <c r="D115" s="667" t="s">
        <v>2567</v>
      </c>
      <c r="E115" s="666" t="s">
        <v>4649</v>
      </c>
      <c r="F115" s="667" t="s">
        <v>4650</v>
      </c>
      <c r="G115" s="666" t="s">
        <v>4315</v>
      </c>
      <c r="H115" s="666" t="s">
        <v>4316</v>
      </c>
      <c r="I115" s="668">
        <v>9.68</v>
      </c>
      <c r="J115" s="668">
        <v>400</v>
      </c>
      <c r="K115" s="669">
        <v>3872</v>
      </c>
    </row>
    <row r="116" spans="1:11" ht="14.4" customHeight="1" x14ac:dyDescent="0.3">
      <c r="A116" s="664" t="s">
        <v>527</v>
      </c>
      <c r="B116" s="665" t="s">
        <v>2566</v>
      </c>
      <c r="C116" s="666" t="s">
        <v>533</v>
      </c>
      <c r="D116" s="667" t="s">
        <v>2567</v>
      </c>
      <c r="E116" s="666" t="s">
        <v>4649</v>
      </c>
      <c r="F116" s="667" t="s">
        <v>4650</v>
      </c>
      <c r="G116" s="666" t="s">
        <v>4317</v>
      </c>
      <c r="H116" s="666" t="s">
        <v>4318</v>
      </c>
      <c r="I116" s="668">
        <v>240.79</v>
      </c>
      <c r="J116" s="668">
        <v>1</v>
      </c>
      <c r="K116" s="669">
        <v>240.79</v>
      </c>
    </row>
    <row r="117" spans="1:11" ht="14.4" customHeight="1" x14ac:dyDescent="0.3">
      <c r="A117" s="664" t="s">
        <v>527</v>
      </c>
      <c r="B117" s="665" t="s">
        <v>2566</v>
      </c>
      <c r="C117" s="666" t="s">
        <v>533</v>
      </c>
      <c r="D117" s="667" t="s">
        <v>2567</v>
      </c>
      <c r="E117" s="666" t="s">
        <v>4649</v>
      </c>
      <c r="F117" s="667" t="s">
        <v>4650</v>
      </c>
      <c r="G117" s="666" t="s">
        <v>4319</v>
      </c>
      <c r="H117" s="666" t="s">
        <v>4320</v>
      </c>
      <c r="I117" s="668">
        <v>12.1</v>
      </c>
      <c r="J117" s="668">
        <v>200</v>
      </c>
      <c r="K117" s="669">
        <v>2420</v>
      </c>
    </row>
    <row r="118" spans="1:11" ht="14.4" customHeight="1" x14ac:dyDescent="0.3">
      <c r="A118" s="664" t="s">
        <v>527</v>
      </c>
      <c r="B118" s="665" t="s">
        <v>2566</v>
      </c>
      <c r="C118" s="666" t="s">
        <v>533</v>
      </c>
      <c r="D118" s="667" t="s">
        <v>2567</v>
      </c>
      <c r="E118" s="666" t="s">
        <v>4651</v>
      </c>
      <c r="F118" s="667" t="s">
        <v>4652</v>
      </c>
      <c r="G118" s="666" t="s">
        <v>4321</v>
      </c>
      <c r="H118" s="666" t="s">
        <v>4322</v>
      </c>
      <c r="I118" s="668">
        <v>50.82</v>
      </c>
      <c r="J118" s="668">
        <v>1</v>
      </c>
      <c r="K118" s="669">
        <v>50.82</v>
      </c>
    </row>
    <row r="119" spans="1:11" ht="14.4" customHeight="1" x14ac:dyDescent="0.3">
      <c r="A119" s="664" t="s">
        <v>527</v>
      </c>
      <c r="B119" s="665" t="s">
        <v>2566</v>
      </c>
      <c r="C119" s="666" t="s">
        <v>533</v>
      </c>
      <c r="D119" s="667" t="s">
        <v>2567</v>
      </c>
      <c r="E119" s="666" t="s">
        <v>4651</v>
      </c>
      <c r="F119" s="667" t="s">
        <v>4652</v>
      </c>
      <c r="G119" s="666" t="s">
        <v>4323</v>
      </c>
      <c r="H119" s="666" t="s">
        <v>4324</v>
      </c>
      <c r="I119" s="668">
        <v>77.39</v>
      </c>
      <c r="J119" s="668">
        <v>2</v>
      </c>
      <c r="K119" s="669">
        <v>154.78</v>
      </c>
    </row>
    <row r="120" spans="1:11" ht="14.4" customHeight="1" x14ac:dyDescent="0.3">
      <c r="A120" s="664" t="s">
        <v>527</v>
      </c>
      <c r="B120" s="665" t="s">
        <v>2566</v>
      </c>
      <c r="C120" s="666" t="s">
        <v>533</v>
      </c>
      <c r="D120" s="667" t="s">
        <v>2567</v>
      </c>
      <c r="E120" s="666" t="s">
        <v>4653</v>
      </c>
      <c r="F120" s="667" t="s">
        <v>4654</v>
      </c>
      <c r="G120" s="666" t="s">
        <v>4325</v>
      </c>
      <c r="H120" s="666" t="s">
        <v>4326</v>
      </c>
      <c r="I120" s="668">
        <v>289.86</v>
      </c>
      <c r="J120" s="668">
        <v>40</v>
      </c>
      <c r="K120" s="669">
        <v>11594.22</v>
      </c>
    </row>
    <row r="121" spans="1:11" ht="14.4" customHeight="1" x14ac:dyDescent="0.3">
      <c r="A121" s="664" t="s">
        <v>527</v>
      </c>
      <c r="B121" s="665" t="s">
        <v>2566</v>
      </c>
      <c r="C121" s="666" t="s">
        <v>533</v>
      </c>
      <c r="D121" s="667" t="s">
        <v>2567</v>
      </c>
      <c r="E121" s="666" t="s">
        <v>4655</v>
      </c>
      <c r="F121" s="667" t="s">
        <v>4656</v>
      </c>
      <c r="G121" s="666" t="s">
        <v>4327</v>
      </c>
      <c r="H121" s="666" t="s">
        <v>4328</v>
      </c>
      <c r="I121" s="668">
        <v>8.168333333333333</v>
      </c>
      <c r="J121" s="668">
        <v>3800</v>
      </c>
      <c r="K121" s="669">
        <v>31039</v>
      </c>
    </row>
    <row r="122" spans="1:11" ht="14.4" customHeight="1" x14ac:dyDescent="0.3">
      <c r="A122" s="664" t="s">
        <v>527</v>
      </c>
      <c r="B122" s="665" t="s">
        <v>2566</v>
      </c>
      <c r="C122" s="666" t="s">
        <v>533</v>
      </c>
      <c r="D122" s="667" t="s">
        <v>2567</v>
      </c>
      <c r="E122" s="666" t="s">
        <v>4655</v>
      </c>
      <c r="F122" s="667" t="s">
        <v>4656</v>
      </c>
      <c r="G122" s="666" t="s">
        <v>4329</v>
      </c>
      <c r="H122" s="666" t="s">
        <v>4330</v>
      </c>
      <c r="I122" s="668">
        <v>16.46</v>
      </c>
      <c r="J122" s="668">
        <v>60</v>
      </c>
      <c r="K122" s="669">
        <v>987.6</v>
      </c>
    </row>
    <row r="123" spans="1:11" ht="14.4" customHeight="1" x14ac:dyDescent="0.3">
      <c r="A123" s="664" t="s">
        <v>527</v>
      </c>
      <c r="B123" s="665" t="s">
        <v>2566</v>
      </c>
      <c r="C123" s="666" t="s">
        <v>533</v>
      </c>
      <c r="D123" s="667" t="s">
        <v>2567</v>
      </c>
      <c r="E123" s="666" t="s">
        <v>4657</v>
      </c>
      <c r="F123" s="667" t="s">
        <v>4658</v>
      </c>
      <c r="G123" s="666" t="s">
        <v>4331</v>
      </c>
      <c r="H123" s="666" t="s">
        <v>4332</v>
      </c>
      <c r="I123" s="668">
        <v>31.31</v>
      </c>
      <c r="J123" s="668">
        <v>36</v>
      </c>
      <c r="K123" s="669">
        <v>1127</v>
      </c>
    </row>
    <row r="124" spans="1:11" ht="14.4" customHeight="1" x14ac:dyDescent="0.3">
      <c r="A124" s="664" t="s">
        <v>527</v>
      </c>
      <c r="B124" s="665" t="s">
        <v>2566</v>
      </c>
      <c r="C124" s="666" t="s">
        <v>533</v>
      </c>
      <c r="D124" s="667" t="s">
        <v>2567</v>
      </c>
      <c r="E124" s="666" t="s">
        <v>4657</v>
      </c>
      <c r="F124" s="667" t="s">
        <v>4658</v>
      </c>
      <c r="G124" s="666" t="s">
        <v>4333</v>
      </c>
      <c r="H124" s="666" t="s">
        <v>4334</v>
      </c>
      <c r="I124" s="668">
        <v>29.2</v>
      </c>
      <c r="J124" s="668">
        <v>36</v>
      </c>
      <c r="K124" s="669">
        <v>1051.0999999999999</v>
      </c>
    </row>
    <row r="125" spans="1:11" ht="14.4" customHeight="1" x14ac:dyDescent="0.3">
      <c r="A125" s="664" t="s">
        <v>527</v>
      </c>
      <c r="B125" s="665" t="s">
        <v>2566</v>
      </c>
      <c r="C125" s="666" t="s">
        <v>533</v>
      </c>
      <c r="D125" s="667" t="s">
        <v>2567</v>
      </c>
      <c r="E125" s="666" t="s">
        <v>4659</v>
      </c>
      <c r="F125" s="667" t="s">
        <v>4660</v>
      </c>
      <c r="G125" s="666" t="s">
        <v>4335</v>
      </c>
      <c r="H125" s="666" t="s">
        <v>4336</v>
      </c>
      <c r="I125" s="668">
        <v>0.3</v>
      </c>
      <c r="J125" s="668">
        <v>2300</v>
      </c>
      <c r="K125" s="669">
        <v>690</v>
      </c>
    </row>
    <row r="126" spans="1:11" ht="14.4" customHeight="1" x14ac:dyDescent="0.3">
      <c r="A126" s="664" t="s">
        <v>527</v>
      </c>
      <c r="B126" s="665" t="s">
        <v>2566</v>
      </c>
      <c r="C126" s="666" t="s">
        <v>533</v>
      </c>
      <c r="D126" s="667" t="s">
        <v>2567</v>
      </c>
      <c r="E126" s="666" t="s">
        <v>4659</v>
      </c>
      <c r="F126" s="667" t="s">
        <v>4660</v>
      </c>
      <c r="G126" s="666" t="s">
        <v>4337</v>
      </c>
      <c r="H126" s="666" t="s">
        <v>4338</v>
      </c>
      <c r="I126" s="668">
        <v>0.31</v>
      </c>
      <c r="J126" s="668">
        <v>200</v>
      </c>
      <c r="K126" s="669">
        <v>62</v>
      </c>
    </row>
    <row r="127" spans="1:11" ht="14.4" customHeight="1" x14ac:dyDescent="0.3">
      <c r="A127" s="664" t="s">
        <v>527</v>
      </c>
      <c r="B127" s="665" t="s">
        <v>2566</v>
      </c>
      <c r="C127" s="666" t="s">
        <v>533</v>
      </c>
      <c r="D127" s="667" t="s">
        <v>2567</v>
      </c>
      <c r="E127" s="666" t="s">
        <v>4659</v>
      </c>
      <c r="F127" s="667" t="s">
        <v>4660</v>
      </c>
      <c r="G127" s="666" t="s">
        <v>4339</v>
      </c>
      <c r="H127" s="666" t="s">
        <v>4340</v>
      </c>
      <c r="I127" s="668">
        <v>0.3</v>
      </c>
      <c r="J127" s="668">
        <v>300</v>
      </c>
      <c r="K127" s="669">
        <v>90</v>
      </c>
    </row>
    <row r="128" spans="1:11" ht="14.4" customHeight="1" x14ac:dyDescent="0.3">
      <c r="A128" s="664" t="s">
        <v>527</v>
      </c>
      <c r="B128" s="665" t="s">
        <v>2566</v>
      </c>
      <c r="C128" s="666" t="s">
        <v>533</v>
      </c>
      <c r="D128" s="667" t="s">
        <v>2567</v>
      </c>
      <c r="E128" s="666" t="s">
        <v>4659</v>
      </c>
      <c r="F128" s="667" t="s">
        <v>4660</v>
      </c>
      <c r="G128" s="666" t="s">
        <v>4341</v>
      </c>
      <c r="H128" s="666" t="s">
        <v>4342</v>
      </c>
      <c r="I128" s="668">
        <v>0.3</v>
      </c>
      <c r="J128" s="668">
        <v>500</v>
      </c>
      <c r="K128" s="669">
        <v>150</v>
      </c>
    </row>
    <row r="129" spans="1:11" ht="14.4" customHeight="1" x14ac:dyDescent="0.3">
      <c r="A129" s="664" t="s">
        <v>527</v>
      </c>
      <c r="B129" s="665" t="s">
        <v>2566</v>
      </c>
      <c r="C129" s="666" t="s">
        <v>533</v>
      </c>
      <c r="D129" s="667" t="s">
        <v>2567</v>
      </c>
      <c r="E129" s="666" t="s">
        <v>4659</v>
      </c>
      <c r="F129" s="667" t="s">
        <v>4660</v>
      </c>
      <c r="G129" s="666" t="s">
        <v>4343</v>
      </c>
      <c r="H129" s="666" t="s">
        <v>4344</v>
      </c>
      <c r="I129" s="668">
        <v>11.54</v>
      </c>
      <c r="J129" s="668">
        <v>10</v>
      </c>
      <c r="K129" s="669">
        <v>115.43</v>
      </c>
    </row>
    <row r="130" spans="1:11" ht="14.4" customHeight="1" x14ac:dyDescent="0.3">
      <c r="A130" s="664" t="s">
        <v>527</v>
      </c>
      <c r="B130" s="665" t="s">
        <v>2566</v>
      </c>
      <c r="C130" s="666" t="s">
        <v>533</v>
      </c>
      <c r="D130" s="667" t="s">
        <v>2567</v>
      </c>
      <c r="E130" s="666" t="s">
        <v>4659</v>
      </c>
      <c r="F130" s="667" t="s">
        <v>4660</v>
      </c>
      <c r="G130" s="666" t="s">
        <v>4345</v>
      </c>
      <c r="H130" s="666" t="s">
        <v>4346</v>
      </c>
      <c r="I130" s="668">
        <v>0.48699999999999993</v>
      </c>
      <c r="J130" s="668">
        <v>3800</v>
      </c>
      <c r="K130" s="669">
        <v>1841.1000000000001</v>
      </c>
    </row>
    <row r="131" spans="1:11" ht="14.4" customHeight="1" x14ac:dyDescent="0.3">
      <c r="A131" s="664" t="s">
        <v>527</v>
      </c>
      <c r="B131" s="665" t="s">
        <v>2566</v>
      </c>
      <c r="C131" s="666" t="s">
        <v>533</v>
      </c>
      <c r="D131" s="667" t="s">
        <v>2567</v>
      </c>
      <c r="E131" s="666" t="s">
        <v>4659</v>
      </c>
      <c r="F131" s="667" t="s">
        <v>4660</v>
      </c>
      <c r="G131" s="666" t="s">
        <v>4347</v>
      </c>
      <c r="H131" s="666" t="s">
        <v>4348</v>
      </c>
      <c r="I131" s="668">
        <v>1.8025000000000002</v>
      </c>
      <c r="J131" s="668">
        <v>900</v>
      </c>
      <c r="K131" s="669">
        <v>1622</v>
      </c>
    </row>
    <row r="132" spans="1:11" ht="14.4" customHeight="1" x14ac:dyDescent="0.3">
      <c r="A132" s="664" t="s">
        <v>527</v>
      </c>
      <c r="B132" s="665" t="s">
        <v>2566</v>
      </c>
      <c r="C132" s="666" t="s">
        <v>533</v>
      </c>
      <c r="D132" s="667" t="s">
        <v>2567</v>
      </c>
      <c r="E132" s="666" t="s">
        <v>4659</v>
      </c>
      <c r="F132" s="667" t="s">
        <v>4660</v>
      </c>
      <c r="G132" s="666" t="s">
        <v>4349</v>
      </c>
      <c r="H132" s="666" t="s">
        <v>4350</v>
      </c>
      <c r="I132" s="668">
        <v>1.802</v>
      </c>
      <c r="J132" s="668">
        <v>500</v>
      </c>
      <c r="K132" s="669">
        <v>901</v>
      </c>
    </row>
    <row r="133" spans="1:11" ht="14.4" customHeight="1" x14ac:dyDescent="0.3">
      <c r="A133" s="664" t="s">
        <v>527</v>
      </c>
      <c r="B133" s="665" t="s">
        <v>2566</v>
      </c>
      <c r="C133" s="666" t="s">
        <v>533</v>
      </c>
      <c r="D133" s="667" t="s">
        <v>2567</v>
      </c>
      <c r="E133" s="666" t="s">
        <v>4661</v>
      </c>
      <c r="F133" s="667" t="s">
        <v>4662</v>
      </c>
      <c r="G133" s="666" t="s">
        <v>4351</v>
      </c>
      <c r="H133" s="666" t="s">
        <v>4352</v>
      </c>
      <c r="I133" s="668">
        <v>7.51</v>
      </c>
      <c r="J133" s="668">
        <v>50</v>
      </c>
      <c r="K133" s="669">
        <v>375.5</v>
      </c>
    </row>
    <row r="134" spans="1:11" ht="14.4" customHeight="1" x14ac:dyDescent="0.3">
      <c r="A134" s="664" t="s">
        <v>527</v>
      </c>
      <c r="B134" s="665" t="s">
        <v>2566</v>
      </c>
      <c r="C134" s="666" t="s">
        <v>533</v>
      </c>
      <c r="D134" s="667" t="s">
        <v>2567</v>
      </c>
      <c r="E134" s="666" t="s">
        <v>4661</v>
      </c>
      <c r="F134" s="667" t="s">
        <v>4662</v>
      </c>
      <c r="G134" s="666" t="s">
        <v>4351</v>
      </c>
      <c r="H134" s="666" t="s">
        <v>4353</v>
      </c>
      <c r="I134" s="668">
        <v>7.51</v>
      </c>
      <c r="J134" s="668">
        <v>50</v>
      </c>
      <c r="K134" s="669">
        <v>375.5</v>
      </c>
    </row>
    <row r="135" spans="1:11" ht="14.4" customHeight="1" x14ac:dyDescent="0.3">
      <c r="A135" s="664" t="s">
        <v>527</v>
      </c>
      <c r="B135" s="665" t="s">
        <v>2566</v>
      </c>
      <c r="C135" s="666" t="s">
        <v>533</v>
      </c>
      <c r="D135" s="667" t="s">
        <v>2567</v>
      </c>
      <c r="E135" s="666" t="s">
        <v>4661</v>
      </c>
      <c r="F135" s="667" t="s">
        <v>4662</v>
      </c>
      <c r="G135" s="666" t="s">
        <v>4354</v>
      </c>
      <c r="H135" s="666" t="s">
        <v>4355</v>
      </c>
      <c r="I135" s="668">
        <v>7.5</v>
      </c>
      <c r="J135" s="668">
        <v>50</v>
      </c>
      <c r="K135" s="669">
        <v>375</v>
      </c>
    </row>
    <row r="136" spans="1:11" ht="14.4" customHeight="1" x14ac:dyDescent="0.3">
      <c r="A136" s="664" t="s">
        <v>527</v>
      </c>
      <c r="B136" s="665" t="s">
        <v>2566</v>
      </c>
      <c r="C136" s="666" t="s">
        <v>533</v>
      </c>
      <c r="D136" s="667" t="s">
        <v>2567</v>
      </c>
      <c r="E136" s="666" t="s">
        <v>4661</v>
      </c>
      <c r="F136" s="667" t="s">
        <v>4662</v>
      </c>
      <c r="G136" s="666" t="s">
        <v>4354</v>
      </c>
      <c r="H136" s="666" t="s">
        <v>4356</v>
      </c>
      <c r="I136" s="668">
        <v>7.5</v>
      </c>
      <c r="J136" s="668">
        <v>50</v>
      </c>
      <c r="K136" s="669">
        <v>375</v>
      </c>
    </row>
    <row r="137" spans="1:11" ht="14.4" customHeight="1" x14ac:dyDescent="0.3">
      <c r="A137" s="664" t="s">
        <v>527</v>
      </c>
      <c r="B137" s="665" t="s">
        <v>2566</v>
      </c>
      <c r="C137" s="666" t="s">
        <v>533</v>
      </c>
      <c r="D137" s="667" t="s">
        <v>2567</v>
      </c>
      <c r="E137" s="666" t="s">
        <v>4661</v>
      </c>
      <c r="F137" s="667" t="s">
        <v>4662</v>
      </c>
      <c r="G137" s="666" t="s">
        <v>4357</v>
      </c>
      <c r="H137" s="666" t="s">
        <v>4358</v>
      </c>
      <c r="I137" s="668">
        <v>0.70666666666666655</v>
      </c>
      <c r="J137" s="668">
        <v>21400</v>
      </c>
      <c r="K137" s="669">
        <v>15046</v>
      </c>
    </row>
    <row r="138" spans="1:11" ht="14.4" customHeight="1" x14ac:dyDescent="0.3">
      <c r="A138" s="664" t="s">
        <v>527</v>
      </c>
      <c r="B138" s="665" t="s">
        <v>2566</v>
      </c>
      <c r="C138" s="666" t="s">
        <v>533</v>
      </c>
      <c r="D138" s="667" t="s">
        <v>2567</v>
      </c>
      <c r="E138" s="666" t="s">
        <v>4661</v>
      </c>
      <c r="F138" s="667" t="s">
        <v>4662</v>
      </c>
      <c r="G138" s="666" t="s">
        <v>4359</v>
      </c>
      <c r="H138" s="666" t="s">
        <v>4360</v>
      </c>
      <c r="I138" s="668">
        <v>0.69</v>
      </c>
      <c r="J138" s="668">
        <v>1000</v>
      </c>
      <c r="K138" s="669">
        <v>690</v>
      </c>
    </row>
    <row r="139" spans="1:11" ht="14.4" customHeight="1" x14ac:dyDescent="0.3">
      <c r="A139" s="664" t="s">
        <v>527</v>
      </c>
      <c r="B139" s="665" t="s">
        <v>2566</v>
      </c>
      <c r="C139" s="666" t="s">
        <v>533</v>
      </c>
      <c r="D139" s="667" t="s">
        <v>2567</v>
      </c>
      <c r="E139" s="666" t="s">
        <v>4661</v>
      </c>
      <c r="F139" s="667" t="s">
        <v>4662</v>
      </c>
      <c r="G139" s="666" t="s">
        <v>4361</v>
      </c>
      <c r="H139" s="666" t="s">
        <v>4362</v>
      </c>
      <c r="I139" s="668">
        <v>1.39</v>
      </c>
      <c r="J139" s="668">
        <v>1200</v>
      </c>
      <c r="K139" s="669">
        <v>1669.8</v>
      </c>
    </row>
    <row r="140" spans="1:11" ht="14.4" customHeight="1" x14ac:dyDescent="0.3">
      <c r="A140" s="664" t="s">
        <v>527</v>
      </c>
      <c r="B140" s="665" t="s">
        <v>2566</v>
      </c>
      <c r="C140" s="666" t="s">
        <v>533</v>
      </c>
      <c r="D140" s="667" t="s">
        <v>2567</v>
      </c>
      <c r="E140" s="666" t="s">
        <v>4663</v>
      </c>
      <c r="F140" s="667" t="s">
        <v>4664</v>
      </c>
      <c r="G140" s="666" t="s">
        <v>4363</v>
      </c>
      <c r="H140" s="666" t="s">
        <v>4364</v>
      </c>
      <c r="I140" s="668">
        <v>139.44</v>
      </c>
      <c r="J140" s="668">
        <v>3</v>
      </c>
      <c r="K140" s="669">
        <v>418.32</v>
      </c>
    </row>
    <row r="141" spans="1:11" ht="14.4" customHeight="1" x14ac:dyDescent="0.3">
      <c r="A141" s="664" t="s">
        <v>527</v>
      </c>
      <c r="B141" s="665" t="s">
        <v>2566</v>
      </c>
      <c r="C141" s="666" t="s">
        <v>533</v>
      </c>
      <c r="D141" s="667" t="s">
        <v>2567</v>
      </c>
      <c r="E141" s="666" t="s">
        <v>4663</v>
      </c>
      <c r="F141" s="667" t="s">
        <v>4664</v>
      </c>
      <c r="G141" s="666" t="s">
        <v>4365</v>
      </c>
      <c r="H141" s="666" t="s">
        <v>4366</v>
      </c>
      <c r="I141" s="668">
        <v>139.44</v>
      </c>
      <c r="J141" s="668">
        <v>3</v>
      </c>
      <c r="K141" s="669">
        <v>418.32</v>
      </c>
    </row>
    <row r="142" spans="1:11" ht="14.4" customHeight="1" x14ac:dyDescent="0.3">
      <c r="A142" s="664" t="s">
        <v>527</v>
      </c>
      <c r="B142" s="665" t="s">
        <v>2566</v>
      </c>
      <c r="C142" s="666" t="s">
        <v>533</v>
      </c>
      <c r="D142" s="667" t="s">
        <v>2567</v>
      </c>
      <c r="E142" s="666" t="s">
        <v>4663</v>
      </c>
      <c r="F142" s="667" t="s">
        <v>4664</v>
      </c>
      <c r="G142" s="666" t="s">
        <v>4367</v>
      </c>
      <c r="H142" s="666" t="s">
        <v>4368</v>
      </c>
      <c r="I142" s="668">
        <v>142.78</v>
      </c>
      <c r="J142" s="668">
        <v>3</v>
      </c>
      <c r="K142" s="669">
        <v>428.34000000000003</v>
      </c>
    </row>
    <row r="143" spans="1:11" ht="14.4" customHeight="1" x14ac:dyDescent="0.3">
      <c r="A143" s="664" t="s">
        <v>527</v>
      </c>
      <c r="B143" s="665" t="s">
        <v>2566</v>
      </c>
      <c r="C143" s="666" t="s">
        <v>538</v>
      </c>
      <c r="D143" s="667" t="s">
        <v>2568</v>
      </c>
      <c r="E143" s="666" t="s">
        <v>4647</v>
      </c>
      <c r="F143" s="667" t="s">
        <v>4648</v>
      </c>
      <c r="G143" s="666" t="s">
        <v>4098</v>
      </c>
      <c r="H143" s="666" t="s">
        <v>4099</v>
      </c>
      <c r="I143" s="668">
        <v>156.11124999999998</v>
      </c>
      <c r="J143" s="668">
        <v>27</v>
      </c>
      <c r="K143" s="669">
        <v>4214.99</v>
      </c>
    </row>
    <row r="144" spans="1:11" ht="14.4" customHeight="1" x14ac:dyDescent="0.3">
      <c r="A144" s="664" t="s">
        <v>527</v>
      </c>
      <c r="B144" s="665" t="s">
        <v>2566</v>
      </c>
      <c r="C144" s="666" t="s">
        <v>538</v>
      </c>
      <c r="D144" s="667" t="s">
        <v>2568</v>
      </c>
      <c r="E144" s="666" t="s">
        <v>4647</v>
      </c>
      <c r="F144" s="667" t="s">
        <v>4648</v>
      </c>
      <c r="G144" s="666" t="s">
        <v>4102</v>
      </c>
      <c r="H144" s="666" t="s">
        <v>4103</v>
      </c>
      <c r="I144" s="668">
        <v>4.3</v>
      </c>
      <c r="J144" s="668">
        <v>312</v>
      </c>
      <c r="K144" s="669">
        <v>1341.6</v>
      </c>
    </row>
    <row r="145" spans="1:11" ht="14.4" customHeight="1" x14ac:dyDescent="0.3">
      <c r="A145" s="664" t="s">
        <v>527</v>
      </c>
      <c r="B145" s="665" t="s">
        <v>2566</v>
      </c>
      <c r="C145" s="666" t="s">
        <v>538</v>
      </c>
      <c r="D145" s="667" t="s">
        <v>2568</v>
      </c>
      <c r="E145" s="666" t="s">
        <v>4647</v>
      </c>
      <c r="F145" s="667" t="s">
        <v>4648</v>
      </c>
      <c r="G145" s="666" t="s">
        <v>4369</v>
      </c>
      <c r="H145" s="666" t="s">
        <v>4370</v>
      </c>
      <c r="I145" s="668">
        <v>3.26</v>
      </c>
      <c r="J145" s="668">
        <v>200</v>
      </c>
      <c r="K145" s="669">
        <v>652</v>
      </c>
    </row>
    <row r="146" spans="1:11" ht="14.4" customHeight="1" x14ac:dyDescent="0.3">
      <c r="A146" s="664" t="s">
        <v>527</v>
      </c>
      <c r="B146" s="665" t="s">
        <v>2566</v>
      </c>
      <c r="C146" s="666" t="s">
        <v>538</v>
      </c>
      <c r="D146" s="667" t="s">
        <v>2568</v>
      </c>
      <c r="E146" s="666" t="s">
        <v>4647</v>
      </c>
      <c r="F146" s="667" t="s">
        <v>4648</v>
      </c>
      <c r="G146" s="666" t="s">
        <v>4104</v>
      </c>
      <c r="H146" s="666" t="s">
        <v>4105</v>
      </c>
      <c r="I146" s="668">
        <v>3.9636363636363638</v>
      </c>
      <c r="J146" s="668">
        <v>1800</v>
      </c>
      <c r="K146" s="669">
        <v>7136</v>
      </c>
    </row>
    <row r="147" spans="1:11" ht="14.4" customHeight="1" x14ac:dyDescent="0.3">
      <c r="A147" s="664" t="s">
        <v>527</v>
      </c>
      <c r="B147" s="665" t="s">
        <v>2566</v>
      </c>
      <c r="C147" s="666" t="s">
        <v>538</v>
      </c>
      <c r="D147" s="667" t="s">
        <v>2568</v>
      </c>
      <c r="E147" s="666" t="s">
        <v>4647</v>
      </c>
      <c r="F147" s="667" t="s">
        <v>4648</v>
      </c>
      <c r="G147" s="666" t="s">
        <v>4371</v>
      </c>
      <c r="H147" s="666" t="s">
        <v>4372</v>
      </c>
      <c r="I147" s="668">
        <v>0.42</v>
      </c>
      <c r="J147" s="668">
        <v>1100</v>
      </c>
      <c r="K147" s="669">
        <v>462</v>
      </c>
    </row>
    <row r="148" spans="1:11" ht="14.4" customHeight="1" x14ac:dyDescent="0.3">
      <c r="A148" s="664" t="s">
        <v>527</v>
      </c>
      <c r="B148" s="665" t="s">
        <v>2566</v>
      </c>
      <c r="C148" s="666" t="s">
        <v>538</v>
      </c>
      <c r="D148" s="667" t="s">
        <v>2568</v>
      </c>
      <c r="E148" s="666" t="s">
        <v>4647</v>
      </c>
      <c r="F148" s="667" t="s">
        <v>4648</v>
      </c>
      <c r="G148" s="666" t="s">
        <v>4108</v>
      </c>
      <c r="H148" s="666" t="s">
        <v>4109</v>
      </c>
      <c r="I148" s="668">
        <v>28.735833333333336</v>
      </c>
      <c r="J148" s="668">
        <v>61</v>
      </c>
      <c r="K148" s="669">
        <v>1752.86</v>
      </c>
    </row>
    <row r="149" spans="1:11" ht="14.4" customHeight="1" x14ac:dyDescent="0.3">
      <c r="A149" s="664" t="s">
        <v>527</v>
      </c>
      <c r="B149" s="665" t="s">
        <v>2566</v>
      </c>
      <c r="C149" s="666" t="s">
        <v>538</v>
      </c>
      <c r="D149" s="667" t="s">
        <v>2568</v>
      </c>
      <c r="E149" s="666" t="s">
        <v>4647</v>
      </c>
      <c r="F149" s="667" t="s">
        <v>4648</v>
      </c>
      <c r="G149" s="666" t="s">
        <v>4116</v>
      </c>
      <c r="H149" s="666" t="s">
        <v>4117</v>
      </c>
      <c r="I149" s="668">
        <v>3.0116666666666667</v>
      </c>
      <c r="J149" s="668">
        <v>1600</v>
      </c>
      <c r="K149" s="669">
        <v>4820</v>
      </c>
    </row>
    <row r="150" spans="1:11" ht="14.4" customHeight="1" x14ac:dyDescent="0.3">
      <c r="A150" s="664" t="s">
        <v>527</v>
      </c>
      <c r="B150" s="665" t="s">
        <v>2566</v>
      </c>
      <c r="C150" s="666" t="s">
        <v>538</v>
      </c>
      <c r="D150" s="667" t="s">
        <v>2568</v>
      </c>
      <c r="E150" s="666" t="s">
        <v>4647</v>
      </c>
      <c r="F150" s="667" t="s">
        <v>4648</v>
      </c>
      <c r="G150" s="666" t="s">
        <v>4118</v>
      </c>
      <c r="H150" s="666" t="s">
        <v>4119</v>
      </c>
      <c r="I150" s="668">
        <v>0.87857142857142867</v>
      </c>
      <c r="J150" s="668">
        <v>8000</v>
      </c>
      <c r="K150" s="669">
        <v>7036</v>
      </c>
    </row>
    <row r="151" spans="1:11" ht="14.4" customHeight="1" x14ac:dyDescent="0.3">
      <c r="A151" s="664" t="s">
        <v>527</v>
      </c>
      <c r="B151" s="665" t="s">
        <v>2566</v>
      </c>
      <c r="C151" s="666" t="s">
        <v>538</v>
      </c>
      <c r="D151" s="667" t="s">
        <v>2568</v>
      </c>
      <c r="E151" s="666" t="s">
        <v>4647</v>
      </c>
      <c r="F151" s="667" t="s">
        <v>4648</v>
      </c>
      <c r="G151" s="666" t="s">
        <v>4373</v>
      </c>
      <c r="H151" s="666" t="s">
        <v>4374</v>
      </c>
      <c r="I151" s="668">
        <v>2.74</v>
      </c>
      <c r="J151" s="668">
        <v>100</v>
      </c>
      <c r="K151" s="669">
        <v>273.60000000000002</v>
      </c>
    </row>
    <row r="152" spans="1:11" ht="14.4" customHeight="1" x14ac:dyDescent="0.3">
      <c r="A152" s="664" t="s">
        <v>527</v>
      </c>
      <c r="B152" s="665" t="s">
        <v>2566</v>
      </c>
      <c r="C152" s="666" t="s">
        <v>538</v>
      </c>
      <c r="D152" s="667" t="s">
        <v>2568</v>
      </c>
      <c r="E152" s="666" t="s">
        <v>4647</v>
      </c>
      <c r="F152" s="667" t="s">
        <v>4648</v>
      </c>
      <c r="G152" s="666" t="s">
        <v>4124</v>
      </c>
      <c r="H152" s="666" t="s">
        <v>4125</v>
      </c>
      <c r="I152" s="668">
        <v>30.179000000000002</v>
      </c>
      <c r="J152" s="668">
        <v>650</v>
      </c>
      <c r="K152" s="669">
        <v>19616</v>
      </c>
    </row>
    <row r="153" spans="1:11" ht="14.4" customHeight="1" x14ac:dyDescent="0.3">
      <c r="A153" s="664" t="s">
        <v>527</v>
      </c>
      <c r="B153" s="665" t="s">
        <v>2566</v>
      </c>
      <c r="C153" s="666" t="s">
        <v>538</v>
      </c>
      <c r="D153" s="667" t="s">
        <v>2568</v>
      </c>
      <c r="E153" s="666" t="s">
        <v>4647</v>
      </c>
      <c r="F153" s="667" t="s">
        <v>4648</v>
      </c>
      <c r="G153" s="666" t="s">
        <v>4375</v>
      </c>
      <c r="H153" s="666" t="s">
        <v>4376</v>
      </c>
      <c r="I153" s="668">
        <v>1.49</v>
      </c>
      <c r="J153" s="668">
        <v>1000</v>
      </c>
      <c r="K153" s="669">
        <v>1490</v>
      </c>
    </row>
    <row r="154" spans="1:11" ht="14.4" customHeight="1" x14ac:dyDescent="0.3">
      <c r="A154" s="664" t="s">
        <v>527</v>
      </c>
      <c r="B154" s="665" t="s">
        <v>2566</v>
      </c>
      <c r="C154" s="666" t="s">
        <v>538</v>
      </c>
      <c r="D154" s="667" t="s">
        <v>2568</v>
      </c>
      <c r="E154" s="666" t="s">
        <v>4647</v>
      </c>
      <c r="F154" s="667" t="s">
        <v>4648</v>
      </c>
      <c r="G154" s="666" t="s">
        <v>4128</v>
      </c>
      <c r="H154" s="666" t="s">
        <v>4129</v>
      </c>
      <c r="I154" s="668">
        <v>0.67</v>
      </c>
      <c r="J154" s="668">
        <v>1300</v>
      </c>
      <c r="K154" s="669">
        <v>871</v>
      </c>
    </row>
    <row r="155" spans="1:11" ht="14.4" customHeight="1" x14ac:dyDescent="0.3">
      <c r="A155" s="664" t="s">
        <v>527</v>
      </c>
      <c r="B155" s="665" t="s">
        <v>2566</v>
      </c>
      <c r="C155" s="666" t="s">
        <v>538</v>
      </c>
      <c r="D155" s="667" t="s">
        <v>2568</v>
      </c>
      <c r="E155" s="666" t="s">
        <v>4647</v>
      </c>
      <c r="F155" s="667" t="s">
        <v>4648</v>
      </c>
      <c r="G155" s="666" t="s">
        <v>4130</v>
      </c>
      <c r="H155" s="666" t="s">
        <v>4131</v>
      </c>
      <c r="I155" s="668">
        <v>4.49</v>
      </c>
      <c r="J155" s="668">
        <v>200</v>
      </c>
      <c r="K155" s="669">
        <v>898</v>
      </c>
    </row>
    <row r="156" spans="1:11" ht="14.4" customHeight="1" x14ac:dyDescent="0.3">
      <c r="A156" s="664" t="s">
        <v>527</v>
      </c>
      <c r="B156" s="665" t="s">
        <v>2566</v>
      </c>
      <c r="C156" s="666" t="s">
        <v>538</v>
      </c>
      <c r="D156" s="667" t="s">
        <v>2568</v>
      </c>
      <c r="E156" s="666" t="s">
        <v>4647</v>
      </c>
      <c r="F156" s="667" t="s">
        <v>4648</v>
      </c>
      <c r="G156" s="666" t="s">
        <v>4377</v>
      </c>
      <c r="H156" s="666" t="s">
        <v>4378</v>
      </c>
      <c r="I156" s="668">
        <v>0.44</v>
      </c>
      <c r="J156" s="668">
        <v>7600</v>
      </c>
      <c r="K156" s="669">
        <v>3344</v>
      </c>
    </row>
    <row r="157" spans="1:11" ht="14.4" customHeight="1" x14ac:dyDescent="0.3">
      <c r="A157" s="664" t="s">
        <v>527</v>
      </c>
      <c r="B157" s="665" t="s">
        <v>2566</v>
      </c>
      <c r="C157" s="666" t="s">
        <v>538</v>
      </c>
      <c r="D157" s="667" t="s">
        <v>2568</v>
      </c>
      <c r="E157" s="666" t="s">
        <v>4647</v>
      </c>
      <c r="F157" s="667" t="s">
        <v>4648</v>
      </c>
      <c r="G157" s="666" t="s">
        <v>4136</v>
      </c>
      <c r="H157" s="666" t="s">
        <v>4137</v>
      </c>
      <c r="I157" s="668">
        <v>8.58</v>
      </c>
      <c r="J157" s="668">
        <v>24</v>
      </c>
      <c r="K157" s="669">
        <v>205.92</v>
      </c>
    </row>
    <row r="158" spans="1:11" ht="14.4" customHeight="1" x14ac:dyDescent="0.3">
      <c r="A158" s="664" t="s">
        <v>527</v>
      </c>
      <c r="B158" s="665" t="s">
        <v>2566</v>
      </c>
      <c r="C158" s="666" t="s">
        <v>538</v>
      </c>
      <c r="D158" s="667" t="s">
        <v>2568</v>
      </c>
      <c r="E158" s="666" t="s">
        <v>4647</v>
      </c>
      <c r="F158" s="667" t="s">
        <v>4648</v>
      </c>
      <c r="G158" s="666" t="s">
        <v>4379</v>
      </c>
      <c r="H158" s="666" t="s">
        <v>4380</v>
      </c>
      <c r="I158" s="668">
        <v>0.63</v>
      </c>
      <c r="J158" s="668">
        <v>2000</v>
      </c>
      <c r="K158" s="669">
        <v>1260</v>
      </c>
    </row>
    <row r="159" spans="1:11" ht="14.4" customHeight="1" x14ac:dyDescent="0.3">
      <c r="A159" s="664" t="s">
        <v>527</v>
      </c>
      <c r="B159" s="665" t="s">
        <v>2566</v>
      </c>
      <c r="C159" s="666" t="s">
        <v>538</v>
      </c>
      <c r="D159" s="667" t="s">
        <v>2568</v>
      </c>
      <c r="E159" s="666" t="s">
        <v>4647</v>
      </c>
      <c r="F159" s="667" t="s">
        <v>4648</v>
      </c>
      <c r="G159" s="666" t="s">
        <v>4144</v>
      </c>
      <c r="H159" s="666" t="s">
        <v>4145</v>
      </c>
      <c r="I159" s="668">
        <v>1.1749999999999998</v>
      </c>
      <c r="J159" s="668">
        <v>1000</v>
      </c>
      <c r="K159" s="669">
        <v>1175</v>
      </c>
    </row>
    <row r="160" spans="1:11" ht="14.4" customHeight="1" x14ac:dyDescent="0.3">
      <c r="A160" s="664" t="s">
        <v>527</v>
      </c>
      <c r="B160" s="665" t="s">
        <v>2566</v>
      </c>
      <c r="C160" s="666" t="s">
        <v>538</v>
      </c>
      <c r="D160" s="667" t="s">
        <v>2568</v>
      </c>
      <c r="E160" s="666" t="s">
        <v>4647</v>
      </c>
      <c r="F160" s="667" t="s">
        <v>4648</v>
      </c>
      <c r="G160" s="666" t="s">
        <v>4381</v>
      </c>
      <c r="H160" s="666" t="s">
        <v>4382</v>
      </c>
      <c r="I160" s="668">
        <v>0.85499999999999998</v>
      </c>
      <c r="J160" s="668">
        <v>200</v>
      </c>
      <c r="K160" s="669">
        <v>171</v>
      </c>
    </row>
    <row r="161" spans="1:11" ht="14.4" customHeight="1" x14ac:dyDescent="0.3">
      <c r="A161" s="664" t="s">
        <v>527</v>
      </c>
      <c r="B161" s="665" t="s">
        <v>2566</v>
      </c>
      <c r="C161" s="666" t="s">
        <v>538</v>
      </c>
      <c r="D161" s="667" t="s">
        <v>2568</v>
      </c>
      <c r="E161" s="666" t="s">
        <v>4647</v>
      </c>
      <c r="F161" s="667" t="s">
        <v>4648</v>
      </c>
      <c r="G161" s="666" t="s">
        <v>4381</v>
      </c>
      <c r="H161" s="666" t="s">
        <v>4383</v>
      </c>
      <c r="I161" s="668">
        <v>0.85</v>
      </c>
      <c r="J161" s="668">
        <v>200</v>
      </c>
      <c r="K161" s="669">
        <v>170</v>
      </c>
    </row>
    <row r="162" spans="1:11" ht="14.4" customHeight="1" x14ac:dyDescent="0.3">
      <c r="A162" s="664" t="s">
        <v>527</v>
      </c>
      <c r="B162" s="665" t="s">
        <v>2566</v>
      </c>
      <c r="C162" s="666" t="s">
        <v>538</v>
      </c>
      <c r="D162" s="667" t="s">
        <v>2568</v>
      </c>
      <c r="E162" s="666" t="s">
        <v>4647</v>
      </c>
      <c r="F162" s="667" t="s">
        <v>4648</v>
      </c>
      <c r="G162" s="666" t="s">
        <v>4384</v>
      </c>
      <c r="H162" s="666" t="s">
        <v>4385</v>
      </c>
      <c r="I162" s="668">
        <v>1.52</v>
      </c>
      <c r="J162" s="668">
        <v>200</v>
      </c>
      <c r="K162" s="669">
        <v>304</v>
      </c>
    </row>
    <row r="163" spans="1:11" ht="14.4" customHeight="1" x14ac:dyDescent="0.3">
      <c r="A163" s="664" t="s">
        <v>527</v>
      </c>
      <c r="B163" s="665" t="s">
        <v>2566</v>
      </c>
      <c r="C163" s="666" t="s">
        <v>538</v>
      </c>
      <c r="D163" s="667" t="s">
        <v>2568</v>
      </c>
      <c r="E163" s="666" t="s">
        <v>4647</v>
      </c>
      <c r="F163" s="667" t="s">
        <v>4648</v>
      </c>
      <c r="G163" s="666" t="s">
        <v>4384</v>
      </c>
      <c r="H163" s="666" t="s">
        <v>4386</v>
      </c>
      <c r="I163" s="668">
        <v>1.51</v>
      </c>
      <c r="J163" s="668">
        <v>100</v>
      </c>
      <c r="K163" s="669">
        <v>151</v>
      </c>
    </row>
    <row r="164" spans="1:11" ht="14.4" customHeight="1" x14ac:dyDescent="0.3">
      <c r="A164" s="664" t="s">
        <v>527</v>
      </c>
      <c r="B164" s="665" t="s">
        <v>2566</v>
      </c>
      <c r="C164" s="666" t="s">
        <v>538</v>
      </c>
      <c r="D164" s="667" t="s">
        <v>2568</v>
      </c>
      <c r="E164" s="666" t="s">
        <v>4647</v>
      </c>
      <c r="F164" s="667" t="s">
        <v>4648</v>
      </c>
      <c r="G164" s="666" t="s">
        <v>4387</v>
      </c>
      <c r="H164" s="666" t="s">
        <v>4388</v>
      </c>
      <c r="I164" s="668">
        <v>113.97999999999999</v>
      </c>
      <c r="J164" s="668">
        <v>15</v>
      </c>
      <c r="K164" s="669">
        <v>1709.66</v>
      </c>
    </row>
    <row r="165" spans="1:11" ht="14.4" customHeight="1" x14ac:dyDescent="0.3">
      <c r="A165" s="664" t="s">
        <v>527</v>
      </c>
      <c r="B165" s="665" t="s">
        <v>2566</v>
      </c>
      <c r="C165" s="666" t="s">
        <v>538</v>
      </c>
      <c r="D165" s="667" t="s">
        <v>2568</v>
      </c>
      <c r="E165" s="666" t="s">
        <v>4647</v>
      </c>
      <c r="F165" s="667" t="s">
        <v>4648</v>
      </c>
      <c r="G165" s="666" t="s">
        <v>4389</v>
      </c>
      <c r="H165" s="666" t="s">
        <v>4390</v>
      </c>
      <c r="I165" s="668">
        <v>0.156</v>
      </c>
      <c r="J165" s="668">
        <v>4600</v>
      </c>
      <c r="K165" s="669">
        <v>720</v>
      </c>
    </row>
    <row r="166" spans="1:11" ht="14.4" customHeight="1" x14ac:dyDescent="0.3">
      <c r="A166" s="664" t="s">
        <v>527</v>
      </c>
      <c r="B166" s="665" t="s">
        <v>2566</v>
      </c>
      <c r="C166" s="666" t="s">
        <v>538</v>
      </c>
      <c r="D166" s="667" t="s">
        <v>2568</v>
      </c>
      <c r="E166" s="666" t="s">
        <v>4647</v>
      </c>
      <c r="F166" s="667" t="s">
        <v>4648</v>
      </c>
      <c r="G166" s="666" t="s">
        <v>4391</v>
      </c>
      <c r="H166" s="666" t="s">
        <v>4392</v>
      </c>
      <c r="I166" s="668">
        <v>2.67</v>
      </c>
      <c r="J166" s="668">
        <v>5</v>
      </c>
      <c r="K166" s="669">
        <v>13.35</v>
      </c>
    </row>
    <row r="167" spans="1:11" ht="14.4" customHeight="1" x14ac:dyDescent="0.3">
      <c r="A167" s="664" t="s">
        <v>527</v>
      </c>
      <c r="B167" s="665" t="s">
        <v>2566</v>
      </c>
      <c r="C167" s="666" t="s">
        <v>538</v>
      </c>
      <c r="D167" s="667" t="s">
        <v>2568</v>
      </c>
      <c r="E167" s="666" t="s">
        <v>4647</v>
      </c>
      <c r="F167" s="667" t="s">
        <v>4648</v>
      </c>
      <c r="G167" s="666" t="s">
        <v>4173</v>
      </c>
      <c r="H167" s="666" t="s">
        <v>4174</v>
      </c>
      <c r="I167" s="668">
        <v>5.2760000000000007</v>
      </c>
      <c r="J167" s="668">
        <v>800</v>
      </c>
      <c r="K167" s="669">
        <v>4220.5</v>
      </c>
    </row>
    <row r="168" spans="1:11" ht="14.4" customHeight="1" x14ac:dyDescent="0.3">
      <c r="A168" s="664" t="s">
        <v>527</v>
      </c>
      <c r="B168" s="665" t="s">
        <v>2566</v>
      </c>
      <c r="C168" s="666" t="s">
        <v>538</v>
      </c>
      <c r="D168" s="667" t="s">
        <v>2568</v>
      </c>
      <c r="E168" s="666" t="s">
        <v>4647</v>
      </c>
      <c r="F168" s="667" t="s">
        <v>4648</v>
      </c>
      <c r="G168" s="666" t="s">
        <v>4175</v>
      </c>
      <c r="H168" s="666" t="s">
        <v>4176</v>
      </c>
      <c r="I168" s="668">
        <v>13.22</v>
      </c>
      <c r="J168" s="668">
        <v>150</v>
      </c>
      <c r="K168" s="669">
        <v>1983.25</v>
      </c>
    </row>
    <row r="169" spans="1:11" ht="14.4" customHeight="1" x14ac:dyDescent="0.3">
      <c r="A169" s="664" t="s">
        <v>527</v>
      </c>
      <c r="B169" s="665" t="s">
        <v>2566</v>
      </c>
      <c r="C169" s="666" t="s">
        <v>538</v>
      </c>
      <c r="D169" s="667" t="s">
        <v>2568</v>
      </c>
      <c r="E169" s="666" t="s">
        <v>4649</v>
      </c>
      <c r="F169" s="667" t="s">
        <v>4650</v>
      </c>
      <c r="G169" s="666" t="s">
        <v>4206</v>
      </c>
      <c r="H169" s="666" t="s">
        <v>4207</v>
      </c>
      <c r="I169" s="668">
        <v>1.0900000000000001</v>
      </c>
      <c r="J169" s="668">
        <v>700</v>
      </c>
      <c r="K169" s="669">
        <v>763</v>
      </c>
    </row>
    <row r="170" spans="1:11" ht="14.4" customHeight="1" x14ac:dyDescent="0.3">
      <c r="A170" s="664" t="s">
        <v>527</v>
      </c>
      <c r="B170" s="665" t="s">
        <v>2566</v>
      </c>
      <c r="C170" s="666" t="s">
        <v>538</v>
      </c>
      <c r="D170" s="667" t="s">
        <v>2568</v>
      </c>
      <c r="E170" s="666" t="s">
        <v>4649</v>
      </c>
      <c r="F170" s="667" t="s">
        <v>4650</v>
      </c>
      <c r="G170" s="666" t="s">
        <v>4208</v>
      </c>
      <c r="H170" s="666" t="s">
        <v>4209</v>
      </c>
      <c r="I170" s="668">
        <v>1.6733333333333331</v>
      </c>
      <c r="J170" s="668">
        <v>500</v>
      </c>
      <c r="K170" s="669">
        <v>837</v>
      </c>
    </row>
    <row r="171" spans="1:11" ht="14.4" customHeight="1" x14ac:dyDescent="0.3">
      <c r="A171" s="664" t="s">
        <v>527</v>
      </c>
      <c r="B171" s="665" t="s">
        <v>2566</v>
      </c>
      <c r="C171" s="666" t="s">
        <v>538</v>
      </c>
      <c r="D171" s="667" t="s">
        <v>2568</v>
      </c>
      <c r="E171" s="666" t="s">
        <v>4649</v>
      </c>
      <c r="F171" s="667" t="s">
        <v>4650</v>
      </c>
      <c r="G171" s="666" t="s">
        <v>4210</v>
      </c>
      <c r="H171" s="666" t="s">
        <v>4211</v>
      </c>
      <c r="I171" s="668">
        <v>0.48</v>
      </c>
      <c r="J171" s="668">
        <v>200</v>
      </c>
      <c r="K171" s="669">
        <v>96</v>
      </c>
    </row>
    <row r="172" spans="1:11" ht="14.4" customHeight="1" x14ac:dyDescent="0.3">
      <c r="A172" s="664" t="s">
        <v>527</v>
      </c>
      <c r="B172" s="665" t="s">
        <v>2566</v>
      </c>
      <c r="C172" s="666" t="s">
        <v>538</v>
      </c>
      <c r="D172" s="667" t="s">
        <v>2568</v>
      </c>
      <c r="E172" s="666" t="s">
        <v>4649</v>
      </c>
      <c r="F172" s="667" t="s">
        <v>4650</v>
      </c>
      <c r="G172" s="666" t="s">
        <v>4212</v>
      </c>
      <c r="H172" s="666" t="s">
        <v>4213</v>
      </c>
      <c r="I172" s="668">
        <v>0.67</v>
      </c>
      <c r="J172" s="668">
        <v>500</v>
      </c>
      <c r="K172" s="669">
        <v>335</v>
      </c>
    </row>
    <row r="173" spans="1:11" ht="14.4" customHeight="1" x14ac:dyDescent="0.3">
      <c r="A173" s="664" t="s">
        <v>527</v>
      </c>
      <c r="B173" s="665" t="s">
        <v>2566</v>
      </c>
      <c r="C173" s="666" t="s">
        <v>538</v>
      </c>
      <c r="D173" s="667" t="s">
        <v>2568</v>
      </c>
      <c r="E173" s="666" t="s">
        <v>4649</v>
      </c>
      <c r="F173" s="667" t="s">
        <v>4650</v>
      </c>
      <c r="G173" s="666" t="s">
        <v>4218</v>
      </c>
      <c r="H173" s="666" t="s">
        <v>4219</v>
      </c>
      <c r="I173" s="668">
        <v>5.3224999999999998</v>
      </c>
      <c r="J173" s="668">
        <v>600</v>
      </c>
      <c r="K173" s="669">
        <v>3194.6000000000004</v>
      </c>
    </row>
    <row r="174" spans="1:11" ht="14.4" customHeight="1" x14ac:dyDescent="0.3">
      <c r="A174" s="664" t="s">
        <v>527</v>
      </c>
      <c r="B174" s="665" t="s">
        <v>2566</v>
      </c>
      <c r="C174" s="666" t="s">
        <v>538</v>
      </c>
      <c r="D174" s="667" t="s">
        <v>2568</v>
      </c>
      <c r="E174" s="666" t="s">
        <v>4649</v>
      </c>
      <c r="F174" s="667" t="s">
        <v>4650</v>
      </c>
      <c r="G174" s="666" t="s">
        <v>4230</v>
      </c>
      <c r="H174" s="666" t="s">
        <v>4231</v>
      </c>
      <c r="I174" s="668">
        <v>1.9799999999999998</v>
      </c>
      <c r="J174" s="668">
        <v>250</v>
      </c>
      <c r="K174" s="669">
        <v>495</v>
      </c>
    </row>
    <row r="175" spans="1:11" ht="14.4" customHeight="1" x14ac:dyDescent="0.3">
      <c r="A175" s="664" t="s">
        <v>527</v>
      </c>
      <c r="B175" s="665" t="s">
        <v>2566</v>
      </c>
      <c r="C175" s="666" t="s">
        <v>538</v>
      </c>
      <c r="D175" s="667" t="s">
        <v>2568</v>
      </c>
      <c r="E175" s="666" t="s">
        <v>4649</v>
      </c>
      <c r="F175" s="667" t="s">
        <v>4650</v>
      </c>
      <c r="G175" s="666" t="s">
        <v>4232</v>
      </c>
      <c r="H175" s="666" t="s">
        <v>4233</v>
      </c>
      <c r="I175" s="668">
        <v>2.0414285714285714</v>
      </c>
      <c r="J175" s="668">
        <v>50</v>
      </c>
      <c r="K175" s="669">
        <v>102.5</v>
      </c>
    </row>
    <row r="176" spans="1:11" ht="14.4" customHeight="1" x14ac:dyDescent="0.3">
      <c r="A176" s="664" t="s">
        <v>527</v>
      </c>
      <c r="B176" s="665" t="s">
        <v>2566</v>
      </c>
      <c r="C176" s="666" t="s">
        <v>538</v>
      </c>
      <c r="D176" s="667" t="s">
        <v>2568</v>
      </c>
      <c r="E176" s="666" t="s">
        <v>4649</v>
      </c>
      <c r="F176" s="667" t="s">
        <v>4650</v>
      </c>
      <c r="G176" s="666" t="s">
        <v>4234</v>
      </c>
      <c r="H176" s="666" t="s">
        <v>4235</v>
      </c>
      <c r="I176" s="668">
        <v>3.0975000000000001</v>
      </c>
      <c r="J176" s="668">
        <v>450</v>
      </c>
      <c r="K176" s="669">
        <v>1394</v>
      </c>
    </row>
    <row r="177" spans="1:11" ht="14.4" customHeight="1" x14ac:dyDescent="0.3">
      <c r="A177" s="664" t="s">
        <v>527</v>
      </c>
      <c r="B177" s="665" t="s">
        <v>2566</v>
      </c>
      <c r="C177" s="666" t="s">
        <v>538</v>
      </c>
      <c r="D177" s="667" t="s">
        <v>2568</v>
      </c>
      <c r="E177" s="666" t="s">
        <v>4649</v>
      </c>
      <c r="F177" s="667" t="s">
        <v>4650</v>
      </c>
      <c r="G177" s="666" t="s">
        <v>4244</v>
      </c>
      <c r="H177" s="666" t="s">
        <v>4245</v>
      </c>
      <c r="I177" s="668">
        <v>2.1633333333333336</v>
      </c>
      <c r="J177" s="668">
        <v>200</v>
      </c>
      <c r="K177" s="669">
        <v>432.5</v>
      </c>
    </row>
    <row r="178" spans="1:11" ht="14.4" customHeight="1" x14ac:dyDescent="0.3">
      <c r="A178" s="664" t="s">
        <v>527</v>
      </c>
      <c r="B178" s="665" t="s">
        <v>2566</v>
      </c>
      <c r="C178" s="666" t="s">
        <v>538</v>
      </c>
      <c r="D178" s="667" t="s">
        <v>2568</v>
      </c>
      <c r="E178" s="666" t="s">
        <v>4649</v>
      </c>
      <c r="F178" s="667" t="s">
        <v>4650</v>
      </c>
      <c r="G178" s="666" t="s">
        <v>4246</v>
      </c>
      <c r="H178" s="666" t="s">
        <v>4247</v>
      </c>
      <c r="I178" s="668">
        <v>2.1800000000000002</v>
      </c>
      <c r="J178" s="668">
        <v>100</v>
      </c>
      <c r="K178" s="669">
        <v>218</v>
      </c>
    </row>
    <row r="179" spans="1:11" ht="14.4" customHeight="1" x14ac:dyDescent="0.3">
      <c r="A179" s="664" t="s">
        <v>527</v>
      </c>
      <c r="B179" s="665" t="s">
        <v>2566</v>
      </c>
      <c r="C179" s="666" t="s">
        <v>538</v>
      </c>
      <c r="D179" s="667" t="s">
        <v>2568</v>
      </c>
      <c r="E179" s="666" t="s">
        <v>4649</v>
      </c>
      <c r="F179" s="667" t="s">
        <v>4650</v>
      </c>
      <c r="G179" s="666" t="s">
        <v>4393</v>
      </c>
      <c r="H179" s="666" t="s">
        <v>4394</v>
      </c>
      <c r="I179" s="668">
        <v>2.91</v>
      </c>
      <c r="J179" s="668">
        <v>100</v>
      </c>
      <c r="K179" s="669">
        <v>291</v>
      </c>
    </row>
    <row r="180" spans="1:11" ht="14.4" customHeight="1" x14ac:dyDescent="0.3">
      <c r="A180" s="664" t="s">
        <v>527</v>
      </c>
      <c r="B180" s="665" t="s">
        <v>2566</v>
      </c>
      <c r="C180" s="666" t="s">
        <v>538</v>
      </c>
      <c r="D180" s="667" t="s">
        <v>2568</v>
      </c>
      <c r="E180" s="666" t="s">
        <v>4649</v>
      </c>
      <c r="F180" s="667" t="s">
        <v>4650</v>
      </c>
      <c r="G180" s="666" t="s">
        <v>4395</v>
      </c>
      <c r="H180" s="666" t="s">
        <v>4396</v>
      </c>
      <c r="I180" s="668">
        <v>2.91</v>
      </c>
      <c r="J180" s="668">
        <v>100</v>
      </c>
      <c r="K180" s="669">
        <v>291</v>
      </c>
    </row>
    <row r="181" spans="1:11" ht="14.4" customHeight="1" x14ac:dyDescent="0.3">
      <c r="A181" s="664" t="s">
        <v>527</v>
      </c>
      <c r="B181" s="665" t="s">
        <v>2566</v>
      </c>
      <c r="C181" s="666" t="s">
        <v>538</v>
      </c>
      <c r="D181" s="667" t="s">
        <v>2568</v>
      </c>
      <c r="E181" s="666" t="s">
        <v>4649</v>
      </c>
      <c r="F181" s="667" t="s">
        <v>4650</v>
      </c>
      <c r="G181" s="666" t="s">
        <v>4268</v>
      </c>
      <c r="H181" s="666" t="s">
        <v>4269</v>
      </c>
      <c r="I181" s="668">
        <v>21.23</v>
      </c>
      <c r="J181" s="668">
        <v>150</v>
      </c>
      <c r="K181" s="669">
        <v>3184.5</v>
      </c>
    </row>
    <row r="182" spans="1:11" ht="14.4" customHeight="1" x14ac:dyDescent="0.3">
      <c r="A182" s="664" t="s">
        <v>527</v>
      </c>
      <c r="B182" s="665" t="s">
        <v>2566</v>
      </c>
      <c r="C182" s="666" t="s">
        <v>538</v>
      </c>
      <c r="D182" s="667" t="s">
        <v>2568</v>
      </c>
      <c r="E182" s="666" t="s">
        <v>4649</v>
      </c>
      <c r="F182" s="667" t="s">
        <v>4650</v>
      </c>
      <c r="G182" s="666" t="s">
        <v>4272</v>
      </c>
      <c r="H182" s="666" t="s">
        <v>4273</v>
      </c>
      <c r="I182" s="668">
        <v>0.48</v>
      </c>
      <c r="J182" s="668">
        <v>100</v>
      </c>
      <c r="K182" s="669">
        <v>48</v>
      </c>
    </row>
    <row r="183" spans="1:11" ht="14.4" customHeight="1" x14ac:dyDescent="0.3">
      <c r="A183" s="664" t="s">
        <v>527</v>
      </c>
      <c r="B183" s="665" t="s">
        <v>2566</v>
      </c>
      <c r="C183" s="666" t="s">
        <v>538</v>
      </c>
      <c r="D183" s="667" t="s">
        <v>2568</v>
      </c>
      <c r="E183" s="666" t="s">
        <v>4649</v>
      </c>
      <c r="F183" s="667" t="s">
        <v>4650</v>
      </c>
      <c r="G183" s="666" t="s">
        <v>4282</v>
      </c>
      <c r="H183" s="666" t="s">
        <v>4283</v>
      </c>
      <c r="I183" s="668">
        <v>9.1999999999999993</v>
      </c>
      <c r="J183" s="668">
        <v>50</v>
      </c>
      <c r="K183" s="669">
        <v>460</v>
      </c>
    </row>
    <row r="184" spans="1:11" ht="14.4" customHeight="1" x14ac:dyDescent="0.3">
      <c r="A184" s="664" t="s">
        <v>527</v>
      </c>
      <c r="B184" s="665" t="s">
        <v>2566</v>
      </c>
      <c r="C184" s="666" t="s">
        <v>538</v>
      </c>
      <c r="D184" s="667" t="s">
        <v>2568</v>
      </c>
      <c r="E184" s="666" t="s">
        <v>4649</v>
      </c>
      <c r="F184" s="667" t="s">
        <v>4650</v>
      </c>
      <c r="G184" s="666" t="s">
        <v>4282</v>
      </c>
      <c r="H184" s="666" t="s">
        <v>4284</v>
      </c>
      <c r="I184" s="668">
        <v>9.1999999999999993</v>
      </c>
      <c r="J184" s="668">
        <v>50</v>
      </c>
      <c r="K184" s="669">
        <v>460</v>
      </c>
    </row>
    <row r="185" spans="1:11" ht="14.4" customHeight="1" x14ac:dyDescent="0.3">
      <c r="A185" s="664" t="s">
        <v>527</v>
      </c>
      <c r="B185" s="665" t="s">
        <v>2566</v>
      </c>
      <c r="C185" s="666" t="s">
        <v>538</v>
      </c>
      <c r="D185" s="667" t="s">
        <v>2568</v>
      </c>
      <c r="E185" s="666" t="s">
        <v>4649</v>
      </c>
      <c r="F185" s="667" t="s">
        <v>4650</v>
      </c>
      <c r="G185" s="666" t="s">
        <v>4285</v>
      </c>
      <c r="H185" s="666" t="s">
        <v>4286</v>
      </c>
      <c r="I185" s="668">
        <v>172.5</v>
      </c>
      <c r="J185" s="668">
        <v>3</v>
      </c>
      <c r="K185" s="669">
        <v>517.5</v>
      </c>
    </row>
    <row r="186" spans="1:11" ht="14.4" customHeight="1" x14ac:dyDescent="0.3">
      <c r="A186" s="664" t="s">
        <v>527</v>
      </c>
      <c r="B186" s="665" t="s">
        <v>2566</v>
      </c>
      <c r="C186" s="666" t="s">
        <v>538</v>
      </c>
      <c r="D186" s="667" t="s">
        <v>2568</v>
      </c>
      <c r="E186" s="666" t="s">
        <v>4649</v>
      </c>
      <c r="F186" s="667" t="s">
        <v>4650</v>
      </c>
      <c r="G186" s="666" t="s">
        <v>4287</v>
      </c>
      <c r="H186" s="666" t="s">
        <v>4288</v>
      </c>
      <c r="I186" s="668">
        <v>24.3</v>
      </c>
      <c r="J186" s="668">
        <v>2</v>
      </c>
      <c r="K186" s="669">
        <v>48.6</v>
      </c>
    </row>
    <row r="187" spans="1:11" ht="14.4" customHeight="1" x14ac:dyDescent="0.3">
      <c r="A187" s="664" t="s">
        <v>527</v>
      </c>
      <c r="B187" s="665" t="s">
        <v>2566</v>
      </c>
      <c r="C187" s="666" t="s">
        <v>538</v>
      </c>
      <c r="D187" s="667" t="s">
        <v>2568</v>
      </c>
      <c r="E187" s="666" t="s">
        <v>4657</v>
      </c>
      <c r="F187" s="667" t="s">
        <v>4658</v>
      </c>
      <c r="G187" s="666" t="s">
        <v>4397</v>
      </c>
      <c r="H187" s="666" t="s">
        <v>4398</v>
      </c>
      <c r="I187" s="668">
        <v>26.564999999999998</v>
      </c>
      <c r="J187" s="668">
        <v>72</v>
      </c>
      <c r="K187" s="669">
        <v>1912.5</v>
      </c>
    </row>
    <row r="188" spans="1:11" ht="14.4" customHeight="1" x14ac:dyDescent="0.3">
      <c r="A188" s="664" t="s">
        <v>527</v>
      </c>
      <c r="B188" s="665" t="s">
        <v>2566</v>
      </c>
      <c r="C188" s="666" t="s">
        <v>538</v>
      </c>
      <c r="D188" s="667" t="s">
        <v>2568</v>
      </c>
      <c r="E188" s="666" t="s">
        <v>4659</v>
      </c>
      <c r="F188" s="667" t="s">
        <v>4660</v>
      </c>
      <c r="G188" s="666" t="s">
        <v>4341</v>
      </c>
      <c r="H188" s="666" t="s">
        <v>4342</v>
      </c>
      <c r="I188" s="668">
        <v>0.31</v>
      </c>
      <c r="J188" s="668">
        <v>100</v>
      </c>
      <c r="K188" s="669">
        <v>31</v>
      </c>
    </row>
    <row r="189" spans="1:11" ht="14.4" customHeight="1" x14ac:dyDescent="0.3">
      <c r="A189" s="664" t="s">
        <v>527</v>
      </c>
      <c r="B189" s="665" t="s">
        <v>2566</v>
      </c>
      <c r="C189" s="666" t="s">
        <v>538</v>
      </c>
      <c r="D189" s="667" t="s">
        <v>2568</v>
      </c>
      <c r="E189" s="666" t="s">
        <v>4659</v>
      </c>
      <c r="F189" s="667" t="s">
        <v>4660</v>
      </c>
      <c r="G189" s="666" t="s">
        <v>4399</v>
      </c>
      <c r="H189" s="666" t="s">
        <v>4400</v>
      </c>
      <c r="I189" s="668">
        <v>0.48</v>
      </c>
      <c r="J189" s="668">
        <v>700</v>
      </c>
      <c r="K189" s="669">
        <v>336</v>
      </c>
    </row>
    <row r="190" spans="1:11" ht="14.4" customHeight="1" x14ac:dyDescent="0.3">
      <c r="A190" s="664" t="s">
        <v>527</v>
      </c>
      <c r="B190" s="665" t="s">
        <v>2566</v>
      </c>
      <c r="C190" s="666" t="s">
        <v>538</v>
      </c>
      <c r="D190" s="667" t="s">
        <v>2568</v>
      </c>
      <c r="E190" s="666" t="s">
        <v>4659</v>
      </c>
      <c r="F190" s="667" t="s">
        <v>4660</v>
      </c>
      <c r="G190" s="666" t="s">
        <v>4345</v>
      </c>
      <c r="H190" s="666" t="s">
        <v>4346</v>
      </c>
      <c r="I190" s="668">
        <v>0.48666666666666664</v>
      </c>
      <c r="J190" s="668">
        <v>600</v>
      </c>
      <c r="K190" s="669">
        <v>292</v>
      </c>
    </row>
    <row r="191" spans="1:11" ht="14.4" customHeight="1" x14ac:dyDescent="0.3">
      <c r="A191" s="664" t="s">
        <v>527</v>
      </c>
      <c r="B191" s="665" t="s">
        <v>2566</v>
      </c>
      <c r="C191" s="666" t="s">
        <v>538</v>
      </c>
      <c r="D191" s="667" t="s">
        <v>2568</v>
      </c>
      <c r="E191" s="666" t="s">
        <v>4659</v>
      </c>
      <c r="F191" s="667" t="s">
        <v>4660</v>
      </c>
      <c r="G191" s="666" t="s">
        <v>4349</v>
      </c>
      <c r="H191" s="666" t="s">
        <v>4350</v>
      </c>
      <c r="I191" s="668">
        <v>1.8033333333333335</v>
      </c>
      <c r="J191" s="668">
        <v>600</v>
      </c>
      <c r="K191" s="669">
        <v>1082</v>
      </c>
    </row>
    <row r="192" spans="1:11" ht="14.4" customHeight="1" x14ac:dyDescent="0.3">
      <c r="A192" s="664" t="s">
        <v>527</v>
      </c>
      <c r="B192" s="665" t="s">
        <v>2566</v>
      </c>
      <c r="C192" s="666" t="s">
        <v>538</v>
      </c>
      <c r="D192" s="667" t="s">
        <v>2568</v>
      </c>
      <c r="E192" s="666" t="s">
        <v>4661</v>
      </c>
      <c r="F192" s="667" t="s">
        <v>4662</v>
      </c>
      <c r="G192" s="666" t="s">
        <v>4357</v>
      </c>
      <c r="H192" s="666" t="s">
        <v>4358</v>
      </c>
      <c r="I192" s="668">
        <v>0.70333333333333325</v>
      </c>
      <c r="J192" s="668">
        <v>8000</v>
      </c>
      <c r="K192" s="669">
        <v>5640</v>
      </c>
    </row>
    <row r="193" spans="1:11" ht="14.4" customHeight="1" x14ac:dyDescent="0.3">
      <c r="A193" s="664" t="s">
        <v>527</v>
      </c>
      <c r="B193" s="665" t="s">
        <v>2566</v>
      </c>
      <c r="C193" s="666" t="s">
        <v>538</v>
      </c>
      <c r="D193" s="667" t="s">
        <v>2568</v>
      </c>
      <c r="E193" s="666" t="s">
        <v>4661</v>
      </c>
      <c r="F193" s="667" t="s">
        <v>4662</v>
      </c>
      <c r="G193" s="666" t="s">
        <v>4401</v>
      </c>
      <c r="H193" s="666" t="s">
        <v>4402</v>
      </c>
      <c r="I193" s="668">
        <v>0.71</v>
      </c>
      <c r="J193" s="668">
        <v>1000</v>
      </c>
      <c r="K193" s="669">
        <v>710</v>
      </c>
    </row>
    <row r="194" spans="1:11" ht="14.4" customHeight="1" x14ac:dyDescent="0.3">
      <c r="A194" s="664" t="s">
        <v>527</v>
      </c>
      <c r="B194" s="665" t="s">
        <v>2566</v>
      </c>
      <c r="C194" s="666" t="s">
        <v>538</v>
      </c>
      <c r="D194" s="667" t="s">
        <v>2568</v>
      </c>
      <c r="E194" s="666" t="s">
        <v>4661</v>
      </c>
      <c r="F194" s="667" t="s">
        <v>4662</v>
      </c>
      <c r="G194" s="666" t="s">
        <v>4359</v>
      </c>
      <c r="H194" s="666" t="s">
        <v>4360</v>
      </c>
      <c r="I194" s="668">
        <v>0.71</v>
      </c>
      <c r="J194" s="668">
        <v>2000</v>
      </c>
      <c r="K194" s="669">
        <v>1420</v>
      </c>
    </row>
    <row r="195" spans="1:11" ht="14.4" customHeight="1" x14ac:dyDescent="0.3">
      <c r="A195" s="664" t="s">
        <v>527</v>
      </c>
      <c r="B195" s="665" t="s">
        <v>2566</v>
      </c>
      <c r="C195" s="666" t="s">
        <v>541</v>
      </c>
      <c r="D195" s="667" t="s">
        <v>2569</v>
      </c>
      <c r="E195" s="666" t="s">
        <v>4647</v>
      </c>
      <c r="F195" s="667" t="s">
        <v>4648</v>
      </c>
      <c r="G195" s="666" t="s">
        <v>4102</v>
      </c>
      <c r="H195" s="666" t="s">
        <v>4103</v>
      </c>
      <c r="I195" s="668">
        <v>4.3</v>
      </c>
      <c r="J195" s="668">
        <v>300</v>
      </c>
      <c r="K195" s="669">
        <v>1290</v>
      </c>
    </row>
    <row r="196" spans="1:11" ht="14.4" customHeight="1" x14ac:dyDescent="0.3">
      <c r="A196" s="664" t="s">
        <v>527</v>
      </c>
      <c r="B196" s="665" t="s">
        <v>2566</v>
      </c>
      <c r="C196" s="666" t="s">
        <v>541</v>
      </c>
      <c r="D196" s="667" t="s">
        <v>2569</v>
      </c>
      <c r="E196" s="666" t="s">
        <v>4647</v>
      </c>
      <c r="F196" s="667" t="s">
        <v>4648</v>
      </c>
      <c r="G196" s="666" t="s">
        <v>4104</v>
      </c>
      <c r="H196" s="666" t="s">
        <v>4105</v>
      </c>
      <c r="I196" s="668">
        <v>3.9675000000000002</v>
      </c>
      <c r="J196" s="668">
        <v>180</v>
      </c>
      <c r="K196" s="669">
        <v>714.2</v>
      </c>
    </row>
    <row r="197" spans="1:11" ht="14.4" customHeight="1" x14ac:dyDescent="0.3">
      <c r="A197" s="664" t="s">
        <v>527</v>
      </c>
      <c r="B197" s="665" t="s">
        <v>2566</v>
      </c>
      <c r="C197" s="666" t="s">
        <v>541</v>
      </c>
      <c r="D197" s="667" t="s">
        <v>2569</v>
      </c>
      <c r="E197" s="666" t="s">
        <v>4647</v>
      </c>
      <c r="F197" s="667" t="s">
        <v>4648</v>
      </c>
      <c r="G197" s="666" t="s">
        <v>4108</v>
      </c>
      <c r="H197" s="666" t="s">
        <v>4109</v>
      </c>
      <c r="I197" s="668">
        <v>28.734999999999999</v>
      </c>
      <c r="J197" s="668">
        <v>54</v>
      </c>
      <c r="K197" s="669">
        <v>1551.67</v>
      </c>
    </row>
    <row r="198" spans="1:11" ht="14.4" customHeight="1" x14ac:dyDescent="0.3">
      <c r="A198" s="664" t="s">
        <v>527</v>
      </c>
      <c r="B198" s="665" t="s">
        <v>2566</v>
      </c>
      <c r="C198" s="666" t="s">
        <v>541</v>
      </c>
      <c r="D198" s="667" t="s">
        <v>2569</v>
      </c>
      <c r="E198" s="666" t="s">
        <v>4647</v>
      </c>
      <c r="F198" s="667" t="s">
        <v>4648</v>
      </c>
      <c r="G198" s="666" t="s">
        <v>4112</v>
      </c>
      <c r="H198" s="666" t="s">
        <v>4113</v>
      </c>
      <c r="I198" s="668">
        <v>46.317142857142862</v>
      </c>
      <c r="J198" s="668">
        <v>33</v>
      </c>
      <c r="K198" s="669">
        <v>1528.4799999999998</v>
      </c>
    </row>
    <row r="199" spans="1:11" ht="14.4" customHeight="1" x14ac:dyDescent="0.3">
      <c r="A199" s="664" t="s">
        <v>527</v>
      </c>
      <c r="B199" s="665" t="s">
        <v>2566</v>
      </c>
      <c r="C199" s="666" t="s">
        <v>541</v>
      </c>
      <c r="D199" s="667" t="s">
        <v>2569</v>
      </c>
      <c r="E199" s="666" t="s">
        <v>4647</v>
      </c>
      <c r="F199" s="667" t="s">
        <v>4648</v>
      </c>
      <c r="G199" s="666" t="s">
        <v>4403</v>
      </c>
      <c r="H199" s="666" t="s">
        <v>4404</v>
      </c>
      <c r="I199" s="668">
        <v>4.1059999999999999</v>
      </c>
      <c r="J199" s="668">
        <v>600</v>
      </c>
      <c r="K199" s="669">
        <v>2463</v>
      </c>
    </row>
    <row r="200" spans="1:11" ht="14.4" customHeight="1" x14ac:dyDescent="0.3">
      <c r="A200" s="664" t="s">
        <v>527</v>
      </c>
      <c r="B200" s="665" t="s">
        <v>2566</v>
      </c>
      <c r="C200" s="666" t="s">
        <v>541</v>
      </c>
      <c r="D200" s="667" t="s">
        <v>2569</v>
      </c>
      <c r="E200" s="666" t="s">
        <v>4647</v>
      </c>
      <c r="F200" s="667" t="s">
        <v>4648</v>
      </c>
      <c r="G200" s="666" t="s">
        <v>4114</v>
      </c>
      <c r="H200" s="666" t="s">
        <v>4115</v>
      </c>
      <c r="I200" s="668">
        <v>6.246666666666667</v>
      </c>
      <c r="J200" s="668">
        <v>400</v>
      </c>
      <c r="K200" s="669">
        <v>2499</v>
      </c>
    </row>
    <row r="201" spans="1:11" ht="14.4" customHeight="1" x14ac:dyDescent="0.3">
      <c r="A201" s="664" t="s">
        <v>527</v>
      </c>
      <c r="B201" s="665" t="s">
        <v>2566</v>
      </c>
      <c r="C201" s="666" t="s">
        <v>541</v>
      </c>
      <c r="D201" s="667" t="s">
        <v>2569</v>
      </c>
      <c r="E201" s="666" t="s">
        <v>4647</v>
      </c>
      <c r="F201" s="667" t="s">
        <v>4648</v>
      </c>
      <c r="G201" s="666" t="s">
        <v>4116</v>
      </c>
      <c r="H201" s="666" t="s">
        <v>4117</v>
      </c>
      <c r="I201" s="668">
        <v>3.0110000000000001</v>
      </c>
      <c r="J201" s="668">
        <v>3400</v>
      </c>
      <c r="K201" s="669">
        <v>10236</v>
      </c>
    </row>
    <row r="202" spans="1:11" ht="14.4" customHeight="1" x14ac:dyDescent="0.3">
      <c r="A202" s="664" t="s">
        <v>527</v>
      </c>
      <c r="B202" s="665" t="s">
        <v>2566</v>
      </c>
      <c r="C202" s="666" t="s">
        <v>541</v>
      </c>
      <c r="D202" s="667" t="s">
        <v>2569</v>
      </c>
      <c r="E202" s="666" t="s">
        <v>4647</v>
      </c>
      <c r="F202" s="667" t="s">
        <v>4648</v>
      </c>
      <c r="G202" s="666" t="s">
        <v>4118</v>
      </c>
      <c r="H202" s="666" t="s">
        <v>4119</v>
      </c>
      <c r="I202" s="668">
        <v>0.88</v>
      </c>
      <c r="J202" s="668">
        <v>2400</v>
      </c>
      <c r="K202" s="669">
        <v>2112</v>
      </c>
    </row>
    <row r="203" spans="1:11" ht="14.4" customHeight="1" x14ac:dyDescent="0.3">
      <c r="A203" s="664" t="s">
        <v>527</v>
      </c>
      <c r="B203" s="665" t="s">
        <v>2566</v>
      </c>
      <c r="C203" s="666" t="s">
        <v>541</v>
      </c>
      <c r="D203" s="667" t="s">
        <v>2569</v>
      </c>
      <c r="E203" s="666" t="s">
        <v>4647</v>
      </c>
      <c r="F203" s="667" t="s">
        <v>4648</v>
      </c>
      <c r="G203" s="666" t="s">
        <v>4124</v>
      </c>
      <c r="H203" s="666" t="s">
        <v>4125</v>
      </c>
      <c r="I203" s="668">
        <v>30.172500000000003</v>
      </c>
      <c r="J203" s="668">
        <v>80</v>
      </c>
      <c r="K203" s="669">
        <v>2413.8500000000004</v>
      </c>
    </row>
    <row r="204" spans="1:11" ht="14.4" customHeight="1" x14ac:dyDescent="0.3">
      <c r="A204" s="664" t="s">
        <v>527</v>
      </c>
      <c r="B204" s="665" t="s">
        <v>2566</v>
      </c>
      <c r="C204" s="666" t="s">
        <v>541</v>
      </c>
      <c r="D204" s="667" t="s">
        <v>2569</v>
      </c>
      <c r="E204" s="666" t="s">
        <v>4647</v>
      </c>
      <c r="F204" s="667" t="s">
        <v>4648</v>
      </c>
      <c r="G204" s="666" t="s">
        <v>4405</v>
      </c>
      <c r="H204" s="666" t="s">
        <v>4406</v>
      </c>
      <c r="I204" s="668">
        <v>1.38</v>
      </c>
      <c r="J204" s="668">
        <v>300</v>
      </c>
      <c r="K204" s="669">
        <v>414</v>
      </c>
    </row>
    <row r="205" spans="1:11" ht="14.4" customHeight="1" x14ac:dyDescent="0.3">
      <c r="A205" s="664" t="s">
        <v>527</v>
      </c>
      <c r="B205" s="665" t="s">
        <v>2566</v>
      </c>
      <c r="C205" s="666" t="s">
        <v>541</v>
      </c>
      <c r="D205" s="667" t="s">
        <v>2569</v>
      </c>
      <c r="E205" s="666" t="s">
        <v>4647</v>
      </c>
      <c r="F205" s="667" t="s">
        <v>4648</v>
      </c>
      <c r="G205" s="666" t="s">
        <v>4128</v>
      </c>
      <c r="H205" s="666" t="s">
        <v>4129</v>
      </c>
      <c r="I205" s="668">
        <v>0.66874999999999996</v>
      </c>
      <c r="J205" s="668">
        <v>3500</v>
      </c>
      <c r="K205" s="669">
        <v>2340</v>
      </c>
    </row>
    <row r="206" spans="1:11" ht="14.4" customHeight="1" x14ac:dyDescent="0.3">
      <c r="A206" s="664" t="s">
        <v>527</v>
      </c>
      <c r="B206" s="665" t="s">
        <v>2566</v>
      </c>
      <c r="C206" s="666" t="s">
        <v>541</v>
      </c>
      <c r="D206" s="667" t="s">
        <v>2569</v>
      </c>
      <c r="E206" s="666" t="s">
        <v>4647</v>
      </c>
      <c r="F206" s="667" t="s">
        <v>4648</v>
      </c>
      <c r="G206" s="666" t="s">
        <v>4407</v>
      </c>
      <c r="H206" s="666" t="s">
        <v>4408</v>
      </c>
      <c r="I206" s="668">
        <v>0.33</v>
      </c>
      <c r="J206" s="668">
        <v>500</v>
      </c>
      <c r="K206" s="669">
        <v>165</v>
      </c>
    </row>
    <row r="207" spans="1:11" ht="14.4" customHeight="1" x14ac:dyDescent="0.3">
      <c r="A207" s="664" t="s">
        <v>527</v>
      </c>
      <c r="B207" s="665" t="s">
        <v>2566</v>
      </c>
      <c r="C207" s="666" t="s">
        <v>541</v>
      </c>
      <c r="D207" s="667" t="s">
        <v>2569</v>
      </c>
      <c r="E207" s="666" t="s">
        <v>4647</v>
      </c>
      <c r="F207" s="667" t="s">
        <v>4648</v>
      </c>
      <c r="G207" s="666" t="s">
        <v>4140</v>
      </c>
      <c r="H207" s="666" t="s">
        <v>4141</v>
      </c>
      <c r="I207" s="668">
        <v>27.876249999999999</v>
      </c>
      <c r="J207" s="668">
        <v>28</v>
      </c>
      <c r="K207" s="669">
        <v>780.53</v>
      </c>
    </row>
    <row r="208" spans="1:11" ht="14.4" customHeight="1" x14ac:dyDescent="0.3">
      <c r="A208" s="664" t="s">
        <v>527</v>
      </c>
      <c r="B208" s="665" t="s">
        <v>2566</v>
      </c>
      <c r="C208" s="666" t="s">
        <v>541</v>
      </c>
      <c r="D208" s="667" t="s">
        <v>2569</v>
      </c>
      <c r="E208" s="666" t="s">
        <v>4647</v>
      </c>
      <c r="F208" s="667" t="s">
        <v>4648</v>
      </c>
      <c r="G208" s="666" t="s">
        <v>4144</v>
      </c>
      <c r="H208" s="666" t="s">
        <v>4145</v>
      </c>
      <c r="I208" s="668">
        <v>1.1759999999999997</v>
      </c>
      <c r="J208" s="668">
        <v>1000</v>
      </c>
      <c r="K208" s="669">
        <v>1178</v>
      </c>
    </row>
    <row r="209" spans="1:11" ht="14.4" customHeight="1" x14ac:dyDescent="0.3">
      <c r="A209" s="664" t="s">
        <v>527</v>
      </c>
      <c r="B209" s="665" t="s">
        <v>2566</v>
      </c>
      <c r="C209" s="666" t="s">
        <v>541</v>
      </c>
      <c r="D209" s="667" t="s">
        <v>2569</v>
      </c>
      <c r="E209" s="666" t="s">
        <v>4647</v>
      </c>
      <c r="F209" s="667" t="s">
        <v>4648</v>
      </c>
      <c r="G209" s="666" t="s">
        <v>4409</v>
      </c>
      <c r="H209" s="666" t="s">
        <v>4410</v>
      </c>
      <c r="I209" s="668">
        <v>9.7200000000000006</v>
      </c>
      <c r="J209" s="668">
        <v>20</v>
      </c>
      <c r="K209" s="669">
        <v>194.4</v>
      </c>
    </row>
    <row r="210" spans="1:11" ht="14.4" customHeight="1" x14ac:dyDescent="0.3">
      <c r="A210" s="664" t="s">
        <v>527</v>
      </c>
      <c r="B210" s="665" t="s">
        <v>2566</v>
      </c>
      <c r="C210" s="666" t="s">
        <v>541</v>
      </c>
      <c r="D210" s="667" t="s">
        <v>2569</v>
      </c>
      <c r="E210" s="666" t="s">
        <v>4647</v>
      </c>
      <c r="F210" s="667" t="s">
        <v>4648</v>
      </c>
      <c r="G210" s="666" t="s">
        <v>4152</v>
      </c>
      <c r="H210" s="666" t="s">
        <v>4153</v>
      </c>
      <c r="I210" s="668">
        <v>3.37</v>
      </c>
      <c r="J210" s="668">
        <v>100</v>
      </c>
      <c r="K210" s="669">
        <v>337</v>
      </c>
    </row>
    <row r="211" spans="1:11" ht="14.4" customHeight="1" x14ac:dyDescent="0.3">
      <c r="A211" s="664" t="s">
        <v>527</v>
      </c>
      <c r="B211" s="665" t="s">
        <v>2566</v>
      </c>
      <c r="C211" s="666" t="s">
        <v>541</v>
      </c>
      <c r="D211" s="667" t="s">
        <v>2569</v>
      </c>
      <c r="E211" s="666" t="s">
        <v>4647</v>
      </c>
      <c r="F211" s="667" t="s">
        <v>4648</v>
      </c>
      <c r="G211" s="666" t="s">
        <v>4411</v>
      </c>
      <c r="H211" s="666" t="s">
        <v>4412</v>
      </c>
      <c r="I211" s="668">
        <v>66.69</v>
      </c>
      <c r="J211" s="668">
        <v>10</v>
      </c>
      <c r="K211" s="669">
        <v>666.85</v>
      </c>
    </row>
    <row r="212" spans="1:11" ht="14.4" customHeight="1" x14ac:dyDescent="0.3">
      <c r="A212" s="664" t="s">
        <v>527</v>
      </c>
      <c r="B212" s="665" t="s">
        <v>2566</v>
      </c>
      <c r="C212" s="666" t="s">
        <v>541</v>
      </c>
      <c r="D212" s="667" t="s">
        <v>2569</v>
      </c>
      <c r="E212" s="666" t="s">
        <v>4647</v>
      </c>
      <c r="F212" s="667" t="s">
        <v>4648</v>
      </c>
      <c r="G212" s="666" t="s">
        <v>4156</v>
      </c>
      <c r="H212" s="666" t="s">
        <v>4157</v>
      </c>
      <c r="I212" s="668">
        <v>12.6</v>
      </c>
      <c r="J212" s="668">
        <v>300</v>
      </c>
      <c r="K212" s="669">
        <v>3779.4400000000005</v>
      </c>
    </row>
    <row r="213" spans="1:11" ht="14.4" customHeight="1" x14ac:dyDescent="0.3">
      <c r="A213" s="664" t="s">
        <v>527</v>
      </c>
      <c r="B213" s="665" t="s">
        <v>2566</v>
      </c>
      <c r="C213" s="666" t="s">
        <v>541</v>
      </c>
      <c r="D213" s="667" t="s">
        <v>2569</v>
      </c>
      <c r="E213" s="666" t="s">
        <v>4647</v>
      </c>
      <c r="F213" s="667" t="s">
        <v>4648</v>
      </c>
      <c r="G213" s="666" t="s">
        <v>4173</v>
      </c>
      <c r="H213" s="666" t="s">
        <v>4174</v>
      </c>
      <c r="I213" s="668">
        <v>5.2766666666666673</v>
      </c>
      <c r="J213" s="668">
        <v>60</v>
      </c>
      <c r="K213" s="669">
        <v>316.60000000000002</v>
      </c>
    </row>
    <row r="214" spans="1:11" ht="14.4" customHeight="1" x14ac:dyDescent="0.3">
      <c r="A214" s="664" t="s">
        <v>527</v>
      </c>
      <c r="B214" s="665" t="s">
        <v>2566</v>
      </c>
      <c r="C214" s="666" t="s">
        <v>541</v>
      </c>
      <c r="D214" s="667" t="s">
        <v>2569</v>
      </c>
      <c r="E214" s="666" t="s">
        <v>4647</v>
      </c>
      <c r="F214" s="667" t="s">
        <v>4648</v>
      </c>
      <c r="G214" s="666" t="s">
        <v>4413</v>
      </c>
      <c r="H214" s="666" t="s">
        <v>4414</v>
      </c>
      <c r="I214" s="668">
        <v>39.1</v>
      </c>
      <c r="J214" s="668">
        <v>25</v>
      </c>
      <c r="K214" s="669">
        <v>977.5</v>
      </c>
    </row>
    <row r="215" spans="1:11" ht="14.4" customHeight="1" x14ac:dyDescent="0.3">
      <c r="A215" s="664" t="s">
        <v>527</v>
      </c>
      <c r="B215" s="665" t="s">
        <v>2566</v>
      </c>
      <c r="C215" s="666" t="s">
        <v>541</v>
      </c>
      <c r="D215" s="667" t="s">
        <v>2569</v>
      </c>
      <c r="E215" s="666" t="s">
        <v>4647</v>
      </c>
      <c r="F215" s="667" t="s">
        <v>4648</v>
      </c>
      <c r="G215" s="666" t="s">
        <v>4177</v>
      </c>
      <c r="H215" s="666" t="s">
        <v>4178</v>
      </c>
      <c r="I215" s="668">
        <v>15.754999999999999</v>
      </c>
      <c r="J215" s="668">
        <v>60</v>
      </c>
      <c r="K215" s="669">
        <v>945.34</v>
      </c>
    </row>
    <row r="216" spans="1:11" ht="14.4" customHeight="1" x14ac:dyDescent="0.3">
      <c r="A216" s="664" t="s">
        <v>527</v>
      </c>
      <c r="B216" s="665" t="s">
        <v>2566</v>
      </c>
      <c r="C216" s="666" t="s">
        <v>541</v>
      </c>
      <c r="D216" s="667" t="s">
        <v>2569</v>
      </c>
      <c r="E216" s="666" t="s">
        <v>4647</v>
      </c>
      <c r="F216" s="667" t="s">
        <v>4648</v>
      </c>
      <c r="G216" s="666" t="s">
        <v>4415</v>
      </c>
      <c r="H216" s="666" t="s">
        <v>4416</v>
      </c>
      <c r="I216" s="668">
        <v>120</v>
      </c>
      <c r="J216" s="668">
        <v>1</v>
      </c>
      <c r="K216" s="669">
        <v>120</v>
      </c>
    </row>
    <row r="217" spans="1:11" ht="14.4" customHeight="1" x14ac:dyDescent="0.3">
      <c r="A217" s="664" t="s">
        <v>527</v>
      </c>
      <c r="B217" s="665" t="s">
        <v>2566</v>
      </c>
      <c r="C217" s="666" t="s">
        <v>541</v>
      </c>
      <c r="D217" s="667" t="s">
        <v>2569</v>
      </c>
      <c r="E217" s="666" t="s">
        <v>4649</v>
      </c>
      <c r="F217" s="667" t="s">
        <v>4650</v>
      </c>
      <c r="G217" s="666" t="s">
        <v>4417</v>
      </c>
      <c r="H217" s="666" t="s">
        <v>4418</v>
      </c>
      <c r="I217" s="668">
        <v>268.62</v>
      </c>
      <c r="J217" s="668">
        <v>50</v>
      </c>
      <c r="K217" s="669">
        <v>13431</v>
      </c>
    </row>
    <row r="218" spans="1:11" ht="14.4" customHeight="1" x14ac:dyDescent="0.3">
      <c r="A218" s="664" t="s">
        <v>527</v>
      </c>
      <c r="B218" s="665" t="s">
        <v>2566</v>
      </c>
      <c r="C218" s="666" t="s">
        <v>541</v>
      </c>
      <c r="D218" s="667" t="s">
        <v>2569</v>
      </c>
      <c r="E218" s="666" t="s">
        <v>4649</v>
      </c>
      <c r="F218" s="667" t="s">
        <v>4650</v>
      </c>
      <c r="G218" s="666" t="s">
        <v>4419</v>
      </c>
      <c r="H218" s="666" t="s">
        <v>4420</v>
      </c>
      <c r="I218" s="668">
        <v>58.36999999999999</v>
      </c>
      <c r="J218" s="668">
        <v>150</v>
      </c>
      <c r="K218" s="669">
        <v>8755.5</v>
      </c>
    </row>
    <row r="219" spans="1:11" ht="14.4" customHeight="1" x14ac:dyDescent="0.3">
      <c r="A219" s="664" t="s">
        <v>527</v>
      </c>
      <c r="B219" s="665" t="s">
        <v>2566</v>
      </c>
      <c r="C219" s="666" t="s">
        <v>541</v>
      </c>
      <c r="D219" s="667" t="s">
        <v>2569</v>
      </c>
      <c r="E219" s="666" t="s">
        <v>4649</v>
      </c>
      <c r="F219" s="667" t="s">
        <v>4650</v>
      </c>
      <c r="G219" s="666" t="s">
        <v>4421</v>
      </c>
      <c r="H219" s="666" t="s">
        <v>4422</v>
      </c>
      <c r="I219" s="668">
        <v>18.39</v>
      </c>
      <c r="J219" s="668">
        <v>24</v>
      </c>
      <c r="K219" s="669">
        <v>441.41</v>
      </c>
    </row>
    <row r="220" spans="1:11" ht="14.4" customHeight="1" x14ac:dyDescent="0.3">
      <c r="A220" s="664" t="s">
        <v>527</v>
      </c>
      <c r="B220" s="665" t="s">
        <v>2566</v>
      </c>
      <c r="C220" s="666" t="s">
        <v>541</v>
      </c>
      <c r="D220" s="667" t="s">
        <v>2569</v>
      </c>
      <c r="E220" s="666" t="s">
        <v>4649</v>
      </c>
      <c r="F220" s="667" t="s">
        <v>4650</v>
      </c>
      <c r="G220" s="666" t="s">
        <v>4200</v>
      </c>
      <c r="H220" s="666" t="s">
        <v>4201</v>
      </c>
      <c r="I220" s="668">
        <v>2.75</v>
      </c>
      <c r="J220" s="668">
        <v>30</v>
      </c>
      <c r="K220" s="669">
        <v>82.5</v>
      </c>
    </row>
    <row r="221" spans="1:11" ht="14.4" customHeight="1" x14ac:dyDescent="0.3">
      <c r="A221" s="664" t="s">
        <v>527</v>
      </c>
      <c r="B221" s="665" t="s">
        <v>2566</v>
      </c>
      <c r="C221" s="666" t="s">
        <v>541</v>
      </c>
      <c r="D221" s="667" t="s">
        <v>2569</v>
      </c>
      <c r="E221" s="666" t="s">
        <v>4649</v>
      </c>
      <c r="F221" s="667" t="s">
        <v>4650</v>
      </c>
      <c r="G221" s="666" t="s">
        <v>4423</v>
      </c>
      <c r="H221" s="666" t="s">
        <v>4424</v>
      </c>
      <c r="I221" s="668">
        <v>0.25</v>
      </c>
      <c r="J221" s="668">
        <v>200</v>
      </c>
      <c r="K221" s="669">
        <v>50</v>
      </c>
    </row>
    <row r="222" spans="1:11" ht="14.4" customHeight="1" x14ac:dyDescent="0.3">
      <c r="A222" s="664" t="s">
        <v>527</v>
      </c>
      <c r="B222" s="665" t="s">
        <v>2566</v>
      </c>
      <c r="C222" s="666" t="s">
        <v>541</v>
      </c>
      <c r="D222" s="667" t="s">
        <v>2569</v>
      </c>
      <c r="E222" s="666" t="s">
        <v>4649</v>
      </c>
      <c r="F222" s="667" t="s">
        <v>4650</v>
      </c>
      <c r="G222" s="666" t="s">
        <v>4202</v>
      </c>
      <c r="H222" s="666" t="s">
        <v>4203</v>
      </c>
      <c r="I222" s="668">
        <v>11.148</v>
      </c>
      <c r="J222" s="668">
        <v>400</v>
      </c>
      <c r="K222" s="669">
        <v>4459.6000000000004</v>
      </c>
    </row>
    <row r="223" spans="1:11" ht="14.4" customHeight="1" x14ac:dyDescent="0.3">
      <c r="A223" s="664" t="s">
        <v>527</v>
      </c>
      <c r="B223" s="665" t="s">
        <v>2566</v>
      </c>
      <c r="C223" s="666" t="s">
        <v>541</v>
      </c>
      <c r="D223" s="667" t="s">
        <v>2569</v>
      </c>
      <c r="E223" s="666" t="s">
        <v>4649</v>
      </c>
      <c r="F223" s="667" t="s">
        <v>4650</v>
      </c>
      <c r="G223" s="666" t="s">
        <v>4206</v>
      </c>
      <c r="H223" s="666" t="s">
        <v>4207</v>
      </c>
      <c r="I223" s="668">
        <v>1.0925</v>
      </c>
      <c r="J223" s="668">
        <v>1600</v>
      </c>
      <c r="K223" s="669">
        <v>1748</v>
      </c>
    </row>
    <row r="224" spans="1:11" ht="14.4" customHeight="1" x14ac:dyDescent="0.3">
      <c r="A224" s="664" t="s">
        <v>527</v>
      </c>
      <c r="B224" s="665" t="s">
        <v>2566</v>
      </c>
      <c r="C224" s="666" t="s">
        <v>541</v>
      </c>
      <c r="D224" s="667" t="s">
        <v>2569</v>
      </c>
      <c r="E224" s="666" t="s">
        <v>4649</v>
      </c>
      <c r="F224" s="667" t="s">
        <v>4650</v>
      </c>
      <c r="G224" s="666" t="s">
        <v>4208</v>
      </c>
      <c r="H224" s="666" t="s">
        <v>4209</v>
      </c>
      <c r="I224" s="668">
        <v>1.6733333333333331</v>
      </c>
      <c r="J224" s="668">
        <v>9400</v>
      </c>
      <c r="K224" s="669">
        <v>15732</v>
      </c>
    </row>
    <row r="225" spans="1:11" ht="14.4" customHeight="1" x14ac:dyDescent="0.3">
      <c r="A225" s="664" t="s">
        <v>527</v>
      </c>
      <c r="B225" s="665" t="s">
        <v>2566</v>
      </c>
      <c r="C225" s="666" t="s">
        <v>541</v>
      </c>
      <c r="D225" s="667" t="s">
        <v>2569</v>
      </c>
      <c r="E225" s="666" t="s">
        <v>4649</v>
      </c>
      <c r="F225" s="667" t="s">
        <v>4650</v>
      </c>
      <c r="G225" s="666" t="s">
        <v>4210</v>
      </c>
      <c r="H225" s="666" t="s">
        <v>4211</v>
      </c>
      <c r="I225" s="668">
        <v>0.47799999999999992</v>
      </c>
      <c r="J225" s="668">
        <v>2000</v>
      </c>
      <c r="K225" s="669">
        <v>956</v>
      </c>
    </row>
    <row r="226" spans="1:11" ht="14.4" customHeight="1" x14ac:dyDescent="0.3">
      <c r="A226" s="664" t="s">
        <v>527</v>
      </c>
      <c r="B226" s="665" t="s">
        <v>2566</v>
      </c>
      <c r="C226" s="666" t="s">
        <v>541</v>
      </c>
      <c r="D226" s="667" t="s">
        <v>2569</v>
      </c>
      <c r="E226" s="666" t="s">
        <v>4649</v>
      </c>
      <c r="F226" s="667" t="s">
        <v>4650</v>
      </c>
      <c r="G226" s="666" t="s">
        <v>4212</v>
      </c>
      <c r="H226" s="666" t="s">
        <v>4213</v>
      </c>
      <c r="I226" s="668">
        <v>0.67</v>
      </c>
      <c r="J226" s="668">
        <v>1600</v>
      </c>
      <c r="K226" s="669">
        <v>1072</v>
      </c>
    </row>
    <row r="227" spans="1:11" ht="14.4" customHeight="1" x14ac:dyDescent="0.3">
      <c r="A227" s="664" t="s">
        <v>527</v>
      </c>
      <c r="B227" s="665" t="s">
        <v>2566</v>
      </c>
      <c r="C227" s="666" t="s">
        <v>541</v>
      </c>
      <c r="D227" s="667" t="s">
        <v>2569</v>
      </c>
      <c r="E227" s="666" t="s">
        <v>4649</v>
      </c>
      <c r="F227" s="667" t="s">
        <v>4650</v>
      </c>
      <c r="G227" s="666" t="s">
        <v>4425</v>
      </c>
      <c r="H227" s="666" t="s">
        <v>4426</v>
      </c>
      <c r="I227" s="668">
        <v>17.91</v>
      </c>
      <c r="J227" s="668">
        <v>3</v>
      </c>
      <c r="K227" s="669">
        <v>53.73</v>
      </c>
    </row>
    <row r="228" spans="1:11" ht="14.4" customHeight="1" x14ac:dyDescent="0.3">
      <c r="A228" s="664" t="s">
        <v>527</v>
      </c>
      <c r="B228" s="665" t="s">
        <v>2566</v>
      </c>
      <c r="C228" s="666" t="s">
        <v>541</v>
      </c>
      <c r="D228" s="667" t="s">
        <v>2569</v>
      </c>
      <c r="E228" s="666" t="s">
        <v>4649</v>
      </c>
      <c r="F228" s="667" t="s">
        <v>4650</v>
      </c>
      <c r="G228" s="666" t="s">
        <v>4216</v>
      </c>
      <c r="H228" s="666" t="s">
        <v>4217</v>
      </c>
      <c r="I228" s="668">
        <v>6.2949999999999999</v>
      </c>
      <c r="J228" s="668">
        <v>20</v>
      </c>
      <c r="K228" s="669">
        <v>125.9</v>
      </c>
    </row>
    <row r="229" spans="1:11" ht="14.4" customHeight="1" x14ac:dyDescent="0.3">
      <c r="A229" s="664" t="s">
        <v>527</v>
      </c>
      <c r="B229" s="665" t="s">
        <v>2566</v>
      </c>
      <c r="C229" s="666" t="s">
        <v>541</v>
      </c>
      <c r="D229" s="667" t="s">
        <v>2569</v>
      </c>
      <c r="E229" s="666" t="s">
        <v>4649</v>
      </c>
      <c r="F229" s="667" t="s">
        <v>4650</v>
      </c>
      <c r="G229" s="666" t="s">
        <v>4218</v>
      </c>
      <c r="H229" s="666" t="s">
        <v>4219</v>
      </c>
      <c r="I229" s="668">
        <v>5.32</v>
      </c>
      <c r="J229" s="668">
        <v>400</v>
      </c>
      <c r="K229" s="669">
        <v>2129.1999999999998</v>
      </c>
    </row>
    <row r="230" spans="1:11" ht="14.4" customHeight="1" x14ac:dyDescent="0.3">
      <c r="A230" s="664" t="s">
        <v>527</v>
      </c>
      <c r="B230" s="665" t="s">
        <v>2566</v>
      </c>
      <c r="C230" s="666" t="s">
        <v>541</v>
      </c>
      <c r="D230" s="667" t="s">
        <v>2569</v>
      </c>
      <c r="E230" s="666" t="s">
        <v>4649</v>
      </c>
      <c r="F230" s="667" t="s">
        <v>4650</v>
      </c>
      <c r="G230" s="666" t="s">
        <v>4220</v>
      </c>
      <c r="H230" s="666" t="s">
        <v>4221</v>
      </c>
      <c r="I230" s="668">
        <v>6.23</v>
      </c>
      <c r="J230" s="668">
        <v>20</v>
      </c>
      <c r="K230" s="669">
        <v>124.6</v>
      </c>
    </row>
    <row r="231" spans="1:11" ht="14.4" customHeight="1" x14ac:dyDescent="0.3">
      <c r="A231" s="664" t="s">
        <v>527</v>
      </c>
      <c r="B231" s="665" t="s">
        <v>2566</v>
      </c>
      <c r="C231" s="666" t="s">
        <v>541</v>
      </c>
      <c r="D231" s="667" t="s">
        <v>2569</v>
      </c>
      <c r="E231" s="666" t="s">
        <v>4649</v>
      </c>
      <c r="F231" s="667" t="s">
        <v>4650</v>
      </c>
      <c r="G231" s="666" t="s">
        <v>4220</v>
      </c>
      <c r="H231" s="666" t="s">
        <v>4427</v>
      </c>
      <c r="I231" s="668">
        <v>6.24</v>
      </c>
      <c r="J231" s="668">
        <v>30</v>
      </c>
      <c r="K231" s="669">
        <v>187.2</v>
      </c>
    </row>
    <row r="232" spans="1:11" ht="14.4" customHeight="1" x14ac:dyDescent="0.3">
      <c r="A232" s="664" t="s">
        <v>527</v>
      </c>
      <c r="B232" s="665" t="s">
        <v>2566</v>
      </c>
      <c r="C232" s="666" t="s">
        <v>541</v>
      </c>
      <c r="D232" s="667" t="s">
        <v>2569</v>
      </c>
      <c r="E232" s="666" t="s">
        <v>4649</v>
      </c>
      <c r="F232" s="667" t="s">
        <v>4650</v>
      </c>
      <c r="G232" s="666" t="s">
        <v>4226</v>
      </c>
      <c r="H232" s="666" t="s">
        <v>4227</v>
      </c>
      <c r="I232" s="668">
        <v>6.1700000000000008</v>
      </c>
      <c r="J232" s="668">
        <v>330</v>
      </c>
      <c r="K232" s="669">
        <v>2036.1</v>
      </c>
    </row>
    <row r="233" spans="1:11" ht="14.4" customHeight="1" x14ac:dyDescent="0.3">
      <c r="A233" s="664" t="s">
        <v>527</v>
      </c>
      <c r="B233" s="665" t="s">
        <v>2566</v>
      </c>
      <c r="C233" s="666" t="s">
        <v>541</v>
      </c>
      <c r="D233" s="667" t="s">
        <v>2569</v>
      </c>
      <c r="E233" s="666" t="s">
        <v>4649</v>
      </c>
      <c r="F233" s="667" t="s">
        <v>4650</v>
      </c>
      <c r="G233" s="666" t="s">
        <v>4428</v>
      </c>
      <c r="H233" s="666" t="s">
        <v>4429</v>
      </c>
      <c r="I233" s="668">
        <v>17.91</v>
      </c>
      <c r="J233" s="668">
        <v>3</v>
      </c>
      <c r="K233" s="669">
        <v>53.73</v>
      </c>
    </row>
    <row r="234" spans="1:11" ht="14.4" customHeight="1" x14ac:dyDescent="0.3">
      <c r="A234" s="664" t="s">
        <v>527</v>
      </c>
      <c r="B234" s="665" t="s">
        <v>2566</v>
      </c>
      <c r="C234" s="666" t="s">
        <v>541</v>
      </c>
      <c r="D234" s="667" t="s">
        <v>2569</v>
      </c>
      <c r="E234" s="666" t="s">
        <v>4649</v>
      </c>
      <c r="F234" s="667" t="s">
        <v>4650</v>
      </c>
      <c r="G234" s="666" t="s">
        <v>4430</v>
      </c>
      <c r="H234" s="666" t="s">
        <v>4431</v>
      </c>
      <c r="I234" s="668">
        <v>17.91</v>
      </c>
      <c r="J234" s="668">
        <v>3</v>
      </c>
      <c r="K234" s="669">
        <v>53.73</v>
      </c>
    </row>
    <row r="235" spans="1:11" ht="14.4" customHeight="1" x14ac:dyDescent="0.3">
      <c r="A235" s="664" t="s">
        <v>527</v>
      </c>
      <c r="B235" s="665" t="s">
        <v>2566</v>
      </c>
      <c r="C235" s="666" t="s">
        <v>541</v>
      </c>
      <c r="D235" s="667" t="s">
        <v>2569</v>
      </c>
      <c r="E235" s="666" t="s">
        <v>4649</v>
      </c>
      <c r="F235" s="667" t="s">
        <v>4650</v>
      </c>
      <c r="G235" s="666" t="s">
        <v>4432</v>
      </c>
      <c r="H235" s="666" t="s">
        <v>4433</v>
      </c>
      <c r="I235" s="668">
        <v>17.899999999999999</v>
      </c>
      <c r="J235" s="668">
        <v>3</v>
      </c>
      <c r="K235" s="669">
        <v>53.7</v>
      </c>
    </row>
    <row r="236" spans="1:11" ht="14.4" customHeight="1" x14ac:dyDescent="0.3">
      <c r="A236" s="664" t="s">
        <v>527</v>
      </c>
      <c r="B236" s="665" t="s">
        <v>2566</v>
      </c>
      <c r="C236" s="666" t="s">
        <v>541</v>
      </c>
      <c r="D236" s="667" t="s">
        <v>2569</v>
      </c>
      <c r="E236" s="666" t="s">
        <v>4649</v>
      </c>
      <c r="F236" s="667" t="s">
        <v>4650</v>
      </c>
      <c r="G236" s="666" t="s">
        <v>4228</v>
      </c>
      <c r="H236" s="666" t="s">
        <v>4229</v>
      </c>
      <c r="I236" s="668">
        <v>2.375</v>
      </c>
      <c r="J236" s="668">
        <v>100</v>
      </c>
      <c r="K236" s="669">
        <v>237.5</v>
      </c>
    </row>
    <row r="237" spans="1:11" ht="14.4" customHeight="1" x14ac:dyDescent="0.3">
      <c r="A237" s="664" t="s">
        <v>527</v>
      </c>
      <c r="B237" s="665" t="s">
        <v>2566</v>
      </c>
      <c r="C237" s="666" t="s">
        <v>541</v>
      </c>
      <c r="D237" s="667" t="s">
        <v>2569</v>
      </c>
      <c r="E237" s="666" t="s">
        <v>4649</v>
      </c>
      <c r="F237" s="667" t="s">
        <v>4650</v>
      </c>
      <c r="G237" s="666" t="s">
        <v>4230</v>
      </c>
      <c r="H237" s="666" t="s">
        <v>4231</v>
      </c>
      <c r="I237" s="668">
        <v>1.9827272727272727</v>
      </c>
      <c r="J237" s="668">
        <v>1500</v>
      </c>
      <c r="K237" s="669">
        <v>2974.5</v>
      </c>
    </row>
    <row r="238" spans="1:11" ht="14.4" customHeight="1" x14ac:dyDescent="0.3">
      <c r="A238" s="664" t="s">
        <v>527</v>
      </c>
      <c r="B238" s="665" t="s">
        <v>2566</v>
      </c>
      <c r="C238" s="666" t="s">
        <v>541</v>
      </c>
      <c r="D238" s="667" t="s">
        <v>2569</v>
      </c>
      <c r="E238" s="666" t="s">
        <v>4649</v>
      </c>
      <c r="F238" s="667" t="s">
        <v>4650</v>
      </c>
      <c r="G238" s="666" t="s">
        <v>4232</v>
      </c>
      <c r="H238" s="666" t="s">
        <v>4233</v>
      </c>
      <c r="I238" s="668">
        <v>2.0433333333333334</v>
      </c>
      <c r="J238" s="668">
        <v>150</v>
      </c>
      <c r="K238" s="669">
        <v>306.5</v>
      </c>
    </row>
    <row r="239" spans="1:11" ht="14.4" customHeight="1" x14ac:dyDescent="0.3">
      <c r="A239" s="664" t="s">
        <v>527</v>
      </c>
      <c r="B239" s="665" t="s">
        <v>2566</v>
      </c>
      <c r="C239" s="666" t="s">
        <v>541</v>
      </c>
      <c r="D239" s="667" t="s">
        <v>2569</v>
      </c>
      <c r="E239" s="666" t="s">
        <v>4649</v>
      </c>
      <c r="F239" s="667" t="s">
        <v>4650</v>
      </c>
      <c r="G239" s="666" t="s">
        <v>4234</v>
      </c>
      <c r="H239" s="666" t="s">
        <v>4235</v>
      </c>
      <c r="I239" s="668">
        <v>3.0966666666666662</v>
      </c>
      <c r="J239" s="668">
        <v>300</v>
      </c>
      <c r="K239" s="669">
        <v>929.5</v>
      </c>
    </row>
    <row r="240" spans="1:11" ht="14.4" customHeight="1" x14ac:dyDescent="0.3">
      <c r="A240" s="664" t="s">
        <v>527</v>
      </c>
      <c r="B240" s="665" t="s">
        <v>2566</v>
      </c>
      <c r="C240" s="666" t="s">
        <v>541</v>
      </c>
      <c r="D240" s="667" t="s">
        <v>2569</v>
      </c>
      <c r="E240" s="666" t="s">
        <v>4649</v>
      </c>
      <c r="F240" s="667" t="s">
        <v>4650</v>
      </c>
      <c r="G240" s="666" t="s">
        <v>4236</v>
      </c>
      <c r="H240" s="666" t="s">
        <v>4237</v>
      </c>
      <c r="I240" s="668">
        <v>1.93</v>
      </c>
      <c r="J240" s="668">
        <v>50</v>
      </c>
      <c r="K240" s="669">
        <v>96.5</v>
      </c>
    </row>
    <row r="241" spans="1:11" ht="14.4" customHeight="1" x14ac:dyDescent="0.3">
      <c r="A241" s="664" t="s">
        <v>527</v>
      </c>
      <c r="B241" s="665" t="s">
        <v>2566</v>
      </c>
      <c r="C241" s="666" t="s">
        <v>541</v>
      </c>
      <c r="D241" s="667" t="s">
        <v>2569</v>
      </c>
      <c r="E241" s="666" t="s">
        <v>4649</v>
      </c>
      <c r="F241" s="667" t="s">
        <v>4650</v>
      </c>
      <c r="G241" s="666" t="s">
        <v>4238</v>
      </c>
      <c r="H241" s="666" t="s">
        <v>4239</v>
      </c>
      <c r="I241" s="668">
        <v>1.111111111111111E-2</v>
      </c>
      <c r="J241" s="668">
        <v>430</v>
      </c>
      <c r="K241" s="669">
        <v>4.8</v>
      </c>
    </row>
    <row r="242" spans="1:11" ht="14.4" customHeight="1" x14ac:dyDescent="0.3">
      <c r="A242" s="664" t="s">
        <v>527</v>
      </c>
      <c r="B242" s="665" t="s">
        <v>2566</v>
      </c>
      <c r="C242" s="666" t="s">
        <v>541</v>
      </c>
      <c r="D242" s="667" t="s">
        <v>2569</v>
      </c>
      <c r="E242" s="666" t="s">
        <v>4649</v>
      </c>
      <c r="F242" s="667" t="s">
        <v>4650</v>
      </c>
      <c r="G242" s="666" t="s">
        <v>4240</v>
      </c>
      <c r="H242" s="666" t="s">
        <v>4241</v>
      </c>
      <c r="I242" s="668">
        <v>2.0499999999999998</v>
      </c>
      <c r="J242" s="668">
        <v>800</v>
      </c>
      <c r="K242" s="669">
        <v>1640</v>
      </c>
    </row>
    <row r="243" spans="1:11" ht="14.4" customHeight="1" x14ac:dyDescent="0.3">
      <c r="A243" s="664" t="s">
        <v>527</v>
      </c>
      <c r="B243" s="665" t="s">
        <v>2566</v>
      </c>
      <c r="C243" s="666" t="s">
        <v>541</v>
      </c>
      <c r="D243" s="667" t="s">
        <v>2569</v>
      </c>
      <c r="E243" s="666" t="s">
        <v>4649</v>
      </c>
      <c r="F243" s="667" t="s">
        <v>4650</v>
      </c>
      <c r="G243" s="666" t="s">
        <v>4242</v>
      </c>
      <c r="H243" s="666" t="s">
        <v>4243</v>
      </c>
      <c r="I243" s="668">
        <v>3.07</v>
      </c>
      <c r="J243" s="668">
        <v>1050</v>
      </c>
      <c r="K243" s="669">
        <v>3224.5</v>
      </c>
    </row>
    <row r="244" spans="1:11" ht="14.4" customHeight="1" x14ac:dyDescent="0.3">
      <c r="A244" s="664" t="s">
        <v>527</v>
      </c>
      <c r="B244" s="665" t="s">
        <v>2566</v>
      </c>
      <c r="C244" s="666" t="s">
        <v>541</v>
      </c>
      <c r="D244" s="667" t="s">
        <v>2569</v>
      </c>
      <c r="E244" s="666" t="s">
        <v>4649</v>
      </c>
      <c r="F244" s="667" t="s">
        <v>4650</v>
      </c>
      <c r="G244" s="666" t="s">
        <v>4244</v>
      </c>
      <c r="H244" s="666" t="s">
        <v>4245</v>
      </c>
      <c r="I244" s="668">
        <v>2.1655555555555557</v>
      </c>
      <c r="J244" s="668">
        <v>1100</v>
      </c>
      <c r="K244" s="669">
        <v>2381.5</v>
      </c>
    </row>
    <row r="245" spans="1:11" ht="14.4" customHeight="1" x14ac:dyDescent="0.3">
      <c r="A245" s="664" t="s">
        <v>527</v>
      </c>
      <c r="B245" s="665" t="s">
        <v>2566</v>
      </c>
      <c r="C245" s="666" t="s">
        <v>541</v>
      </c>
      <c r="D245" s="667" t="s">
        <v>2569</v>
      </c>
      <c r="E245" s="666" t="s">
        <v>4649</v>
      </c>
      <c r="F245" s="667" t="s">
        <v>4650</v>
      </c>
      <c r="G245" s="666" t="s">
        <v>4434</v>
      </c>
      <c r="H245" s="666" t="s">
        <v>4435</v>
      </c>
      <c r="I245" s="668">
        <v>2.7</v>
      </c>
      <c r="J245" s="668">
        <v>100</v>
      </c>
      <c r="K245" s="669">
        <v>270</v>
      </c>
    </row>
    <row r="246" spans="1:11" ht="14.4" customHeight="1" x14ac:dyDescent="0.3">
      <c r="A246" s="664" t="s">
        <v>527</v>
      </c>
      <c r="B246" s="665" t="s">
        <v>2566</v>
      </c>
      <c r="C246" s="666" t="s">
        <v>541</v>
      </c>
      <c r="D246" s="667" t="s">
        <v>2569</v>
      </c>
      <c r="E246" s="666" t="s">
        <v>4649</v>
      </c>
      <c r="F246" s="667" t="s">
        <v>4650</v>
      </c>
      <c r="G246" s="666" t="s">
        <v>4436</v>
      </c>
      <c r="H246" s="666" t="s">
        <v>4437</v>
      </c>
      <c r="I246" s="668">
        <v>14.65</v>
      </c>
      <c r="J246" s="668">
        <v>200</v>
      </c>
      <c r="K246" s="669">
        <v>2930.52</v>
      </c>
    </row>
    <row r="247" spans="1:11" ht="14.4" customHeight="1" x14ac:dyDescent="0.3">
      <c r="A247" s="664" t="s">
        <v>527</v>
      </c>
      <c r="B247" s="665" t="s">
        <v>2566</v>
      </c>
      <c r="C247" s="666" t="s">
        <v>541</v>
      </c>
      <c r="D247" s="667" t="s">
        <v>2569</v>
      </c>
      <c r="E247" s="666" t="s">
        <v>4649</v>
      </c>
      <c r="F247" s="667" t="s">
        <v>4650</v>
      </c>
      <c r="G247" s="666" t="s">
        <v>4246</v>
      </c>
      <c r="H247" s="666" t="s">
        <v>4247</v>
      </c>
      <c r="I247" s="668">
        <v>2.1800000000000002</v>
      </c>
      <c r="J247" s="668">
        <v>600</v>
      </c>
      <c r="K247" s="669">
        <v>1308</v>
      </c>
    </row>
    <row r="248" spans="1:11" ht="14.4" customHeight="1" x14ac:dyDescent="0.3">
      <c r="A248" s="664" t="s">
        <v>527</v>
      </c>
      <c r="B248" s="665" t="s">
        <v>2566</v>
      </c>
      <c r="C248" s="666" t="s">
        <v>541</v>
      </c>
      <c r="D248" s="667" t="s">
        <v>2569</v>
      </c>
      <c r="E248" s="666" t="s">
        <v>4649</v>
      </c>
      <c r="F248" s="667" t="s">
        <v>4650</v>
      </c>
      <c r="G248" s="666" t="s">
        <v>4438</v>
      </c>
      <c r="H248" s="666" t="s">
        <v>4439</v>
      </c>
      <c r="I248" s="668">
        <v>2.85</v>
      </c>
      <c r="J248" s="668">
        <v>100</v>
      </c>
      <c r="K248" s="669">
        <v>285</v>
      </c>
    </row>
    <row r="249" spans="1:11" ht="14.4" customHeight="1" x14ac:dyDescent="0.3">
      <c r="A249" s="664" t="s">
        <v>527</v>
      </c>
      <c r="B249" s="665" t="s">
        <v>2566</v>
      </c>
      <c r="C249" s="666" t="s">
        <v>541</v>
      </c>
      <c r="D249" s="667" t="s">
        <v>2569</v>
      </c>
      <c r="E249" s="666" t="s">
        <v>4649</v>
      </c>
      <c r="F249" s="667" t="s">
        <v>4650</v>
      </c>
      <c r="G249" s="666" t="s">
        <v>4440</v>
      </c>
      <c r="H249" s="666" t="s">
        <v>4441</v>
      </c>
      <c r="I249" s="668">
        <v>1.9333333333333333</v>
      </c>
      <c r="J249" s="668">
        <v>1700</v>
      </c>
      <c r="K249" s="669">
        <v>3284</v>
      </c>
    </row>
    <row r="250" spans="1:11" ht="14.4" customHeight="1" x14ac:dyDescent="0.3">
      <c r="A250" s="664" t="s">
        <v>527</v>
      </c>
      <c r="B250" s="665" t="s">
        <v>2566</v>
      </c>
      <c r="C250" s="666" t="s">
        <v>541</v>
      </c>
      <c r="D250" s="667" t="s">
        <v>2569</v>
      </c>
      <c r="E250" s="666" t="s">
        <v>4649</v>
      </c>
      <c r="F250" s="667" t="s">
        <v>4650</v>
      </c>
      <c r="G250" s="666" t="s">
        <v>4254</v>
      </c>
      <c r="H250" s="666" t="s">
        <v>4255</v>
      </c>
      <c r="I250" s="668">
        <v>17.98</v>
      </c>
      <c r="J250" s="668">
        <v>100</v>
      </c>
      <c r="K250" s="669">
        <v>1798</v>
      </c>
    </row>
    <row r="251" spans="1:11" ht="14.4" customHeight="1" x14ac:dyDescent="0.3">
      <c r="A251" s="664" t="s">
        <v>527</v>
      </c>
      <c r="B251" s="665" t="s">
        <v>2566</v>
      </c>
      <c r="C251" s="666" t="s">
        <v>541</v>
      </c>
      <c r="D251" s="667" t="s">
        <v>2569</v>
      </c>
      <c r="E251" s="666" t="s">
        <v>4649</v>
      </c>
      <c r="F251" s="667" t="s">
        <v>4650</v>
      </c>
      <c r="G251" s="666" t="s">
        <v>4442</v>
      </c>
      <c r="H251" s="666" t="s">
        <v>4443</v>
      </c>
      <c r="I251" s="668">
        <v>11.49</v>
      </c>
      <c r="J251" s="668">
        <v>5</v>
      </c>
      <c r="K251" s="669">
        <v>57.45</v>
      </c>
    </row>
    <row r="252" spans="1:11" ht="14.4" customHeight="1" x14ac:dyDescent="0.3">
      <c r="A252" s="664" t="s">
        <v>527</v>
      </c>
      <c r="B252" s="665" t="s">
        <v>2566</v>
      </c>
      <c r="C252" s="666" t="s">
        <v>541</v>
      </c>
      <c r="D252" s="667" t="s">
        <v>2569</v>
      </c>
      <c r="E252" s="666" t="s">
        <v>4649</v>
      </c>
      <c r="F252" s="667" t="s">
        <v>4650</v>
      </c>
      <c r="G252" s="666" t="s">
        <v>4256</v>
      </c>
      <c r="H252" s="666" t="s">
        <v>4257</v>
      </c>
      <c r="I252" s="668">
        <v>14.654444444444444</v>
      </c>
      <c r="J252" s="668">
        <v>200</v>
      </c>
      <c r="K252" s="669">
        <v>2906.6</v>
      </c>
    </row>
    <row r="253" spans="1:11" ht="14.4" customHeight="1" x14ac:dyDescent="0.3">
      <c r="A253" s="664" t="s">
        <v>527</v>
      </c>
      <c r="B253" s="665" t="s">
        <v>2566</v>
      </c>
      <c r="C253" s="666" t="s">
        <v>541</v>
      </c>
      <c r="D253" s="667" t="s">
        <v>2569</v>
      </c>
      <c r="E253" s="666" t="s">
        <v>4649</v>
      </c>
      <c r="F253" s="667" t="s">
        <v>4650</v>
      </c>
      <c r="G253" s="666" t="s">
        <v>4444</v>
      </c>
      <c r="H253" s="666" t="s">
        <v>4445</v>
      </c>
      <c r="I253" s="668">
        <v>4.43</v>
      </c>
      <c r="J253" s="668">
        <v>100</v>
      </c>
      <c r="K253" s="669">
        <v>443</v>
      </c>
    </row>
    <row r="254" spans="1:11" ht="14.4" customHeight="1" x14ac:dyDescent="0.3">
      <c r="A254" s="664" t="s">
        <v>527</v>
      </c>
      <c r="B254" s="665" t="s">
        <v>2566</v>
      </c>
      <c r="C254" s="666" t="s">
        <v>541</v>
      </c>
      <c r="D254" s="667" t="s">
        <v>2569</v>
      </c>
      <c r="E254" s="666" t="s">
        <v>4649</v>
      </c>
      <c r="F254" s="667" t="s">
        <v>4650</v>
      </c>
      <c r="G254" s="666" t="s">
        <v>4446</v>
      </c>
      <c r="H254" s="666" t="s">
        <v>4447</v>
      </c>
      <c r="I254" s="668">
        <v>12.059999999999999</v>
      </c>
      <c r="J254" s="668">
        <v>160</v>
      </c>
      <c r="K254" s="669">
        <v>1929.6000000000001</v>
      </c>
    </row>
    <row r="255" spans="1:11" ht="14.4" customHeight="1" x14ac:dyDescent="0.3">
      <c r="A255" s="664" t="s">
        <v>527</v>
      </c>
      <c r="B255" s="665" t="s">
        <v>2566</v>
      </c>
      <c r="C255" s="666" t="s">
        <v>541</v>
      </c>
      <c r="D255" s="667" t="s">
        <v>2569</v>
      </c>
      <c r="E255" s="666" t="s">
        <v>4649</v>
      </c>
      <c r="F255" s="667" t="s">
        <v>4650</v>
      </c>
      <c r="G255" s="666" t="s">
        <v>4258</v>
      </c>
      <c r="H255" s="666" t="s">
        <v>4259</v>
      </c>
      <c r="I255" s="668">
        <v>2.5159999999999996</v>
      </c>
      <c r="J255" s="668">
        <v>400</v>
      </c>
      <c r="K255" s="669">
        <v>1005.5</v>
      </c>
    </row>
    <row r="256" spans="1:11" ht="14.4" customHeight="1" x14ac:dyDescent="0.3">
      <c r="A256" s="664" t="s">
        <v>527</v>
      </c>
      <c r="B256" s="665" t="s">
        <v>2566</v>
      </c>
      <c r="C256" s="666" t="s">
        <v>541</v>
      </c>
      <c r="D256" s="667" t="s">
        <v>2569</v>
      </c>
      <c r="E256" s="666" t="s">
        <v>4649</v>
      </c>
      <c r="F256" s="667" t="s">
        <v>4650</v>
      </c>
      <c r="G256" s="666" t="s">
        <v>4448</v>
      </c>
      <c r="H256" s="666" t="s">
        <v>4449</v>
      </c>
      <c r="I256" s="668">
        <v>1.9349999999999998</v>
      </c>
      <c r="J256" s="668">
        <v>1500</v>
      </c>
      <c r="K256" s="669">
        <v>2903</v>
      </c>
    </row>
    <row r="257" spans="1:11" ht="14.4" customHeight="1" x14ac:dyDescent="0.3">
      <c r="A257" s="664" t="s">
        <v>527</v>
      </c>
      <c r="B257" s="665" t="s">
        <v>2566</v>
      </c>
      <c r="C257" s="666" t="s">
        <v>541</v>
      </c>
      <c r="D257" s="667" t="s">
        <v>2569</v>
      </c>
      <c r="E257" s="666" t="s">
        <v>4649</v>
      </c>
      <c r="F257" s="667" t="s">
        <v>4650</v>
      </c>
      <c r="G257" s="666" t="s">
        <v>4450</v>
      </c>
      <c r="H257" s="666" t="s">
        <v>4451</v>
      </c>
      <c r="I257" s="668">
        <v>5.2</v>
      </c>
      <c r="J257" s="668">
        <v>250</v>
      </c>
      <c r="K257" s="669">
        <v>1300</v>
      </c>
    </row>
    <row r="258" spans="1:11" ht="14.4" customHeight="1" x14ac:dyDescent="0.3">
      <c r="A258" s="664" t="s">
        <v>527</v>
      </c>
      <c r="B258" s="665" t="s">
        <v>2566</v>
      </c>
      <c r="C258" s="666" t="s">
        <v>541</v>
      </c>
      <c r="D258" s="667" t="s">
        <v>2569</v>
      </c>
      <c r="E258" s="666" t="s">
        <v>4649</v>
      </c>
      <c r="F258" s="667" t="s">
        <v>4650</v>
      </c>
      <c r="G258" s="666" t="s">
        <v>4260</v>
      </c>
      <c r="H258" s="666" t="s">
        <v>4261</v>
      </c>
      <c r="I258" s="668">
        <v>13.2</v>
      </c>
      <c r="J258" s="668">
        <v>80</v>
      </c>
      <c r="K258" s="669">
        <v>1056</v>
      </c>
    </row>
    <row r="259" spans="1:11" ht="14.4" customHeight="1" x14ac:dyDescent="0.3">
      <c r="A259" s="664" t="s">
        <v>527</v>
      </c>
      <c r="B259" s="665" t="s">
        <v>2566</v>
      </c>
      <c r="C259" s="666" t="s">
        <v>541</v>
      </c>
      <c r="D259" s="667" t="s">
        <v>2569</v>
      </c>
      <c r="E259" s="666" t="s">
        <v>4649</v>
      </c>
      <c r="F259" s="667" t="s">
        <v>4650</v>
      </c>
      <c r="G259" s="666" t="s">
        <v>4262</v>
      </c>
      <c r="H259" s="666" t="s">
        <v>4263</v>
      </c>
      <c r="I259" s="668">
        <v>13.2</v>
      </c>
      <c r="J259" s="668">
        <v>40</v>
      </c>
      <c r="K259" s="669">
        <v>528</v>
      </c>
    </row>
    <row r="260" spans="1:11" ht="14.4" customHeight="1" x14ac:dyDescent="0.3">
      <c r="A260" s="664" t="s">
        <v>527</v>
      </c>
      <c r="B260" s="665" t="s">
        <v>2566</v>
      </c>
      <c r="C260" s="666" t="s">
        <v>541</v>
      </c>
      <c r="D260" s="667" t="s">
        <v>2569</v>
      </c>
      <c r="E260" s="666" t="s">
        <v>4649</v>
      </c>
      <c r="F260" s="667" t="s">
        <v>4650</v>
      </c>
      <c r="G260" s="666" t="s">
        <v>4452</v>
      </c>
      <c r="H260" s="666" t="s">
        <v>4453</v>
      </c>
      <c r="I260" s="668">
        <v>13.2</v>
      </c>
      <c r="J260" s="668">
        <v>10</v>
      </c>
      <c r="K260" s="669">
        <v>132</v>
      </c>
    </row>
    <row r="261" spans="1:11" ht="14.4" customHeight="1" x14ac:dyDescent="0.3">
      <c r="A261" s="664" t="s">
        <v>527</v>
      </c>
      <c r="B261" s="665" t="s">
        <v>2566</v>
      </c>
      <c r="C261" s="666" t="s">
        <v>541</v>
      </c>
      <c r="D261" s="667" t="s">
        <v>2569</v>
      </c>
      <c r="E261" s="666" t="s">
        <v>4649</v>
      </c>
      <c r="F261" s="667" t="s">
        <v>4650</v>
      </c>
      <c r="G261" s="666" t="s">
        <v>4264</v>
      </c>
      <c r="H261" s="666" t="s">
        <v>4265</v>
      </c>
      <c r="I261" s="668">
        <v>1.27</v>
      </c>
      <c r="J261" s="668">
        <v>450</v>
      </c>
      <c r="K261" s="669">
        <v>571.5</v>
      </c>
    </row>
    <row r="262" spans="1:11" ht="14.4" customHeight="1" x14ac:dyDescent="0.3">
      <c r="A262" s="664" t="s">
        <v>527</v>
      </c>
      <c r="B262" s="665" t="s">
        <v>2566</v>
      </c>
      <c r="C262" s="666" t="s">
        <v>541</v>
      </c>
      <c r="D262" s="667" t="s">
        <v>2569</v>
      </c>
      <c r="E262" s="666" t="s">
        <v>4649</v>
      </c>
      <c r="F262" s="667" t="s">
        <v>4650</v>
      </c>
      <c r="G262" s="666" t="s">
        <v>4266</v>
      </c>
      <c r="H262" s="666" t="s">
        <v>4267</v>
      </c>
      <c r="I262" s="668">
        <v>8.5</v>
      </c>
      <c r="J262" s="668">
        <v>150</v>
      </c>
      <c r="K262" s="669">
        <v>1275</v>
      </c>
    </row>
    <row r="263" spans="1:11" ht="14.4" customHeight="1" x14ac:dyDescent="0.3">
      <c r="A263" s="664" t="s">
        <v>527</v>
      </c>
      <c r="B263" s="665" t="s">
        <v>2566</v>
      </c>
      <c r="C263" s="666" t="s">
        <v>541</v>
      </c>
      <c r="D263" s="667" t="s">
        <v>2569</v>
      </c>
      <c r="E263" s="666" t="s">
        <v>4649</v>
      </c>
      <c r="F263" s="667" t="s">
        <v>4650</v>
      </c>
      <c r="G263" s="666" t="s">
        <v>4268</v>
      </c>
      <c r="H263" s="666" t="s">
        <v>4269</v>
      </c>
      <c r="I263" s="668">
        <v>21.23</v>
      </c>
      <c r="J263" s="668">
        <v>140</v>
      </c>
      <c r="K263" s="669">
        <v>2972.2</v>
      </c>
    </row>
    <row r="264" spans="1:11" ht="14.4" customHeight="1" x14ac:dyDescent="0.3">
      <c r="A264" s="664" t="s">
        <v>527</v>
      </c>
      <c r="B264" s="665" t="s">
        <v>2566</v>
      </c>
      <c r="C264" s="666" t="s">
        <v>541</v>
      </c>
      <c r="D264" s="667" t="s">
        <v>2569</v>
      </c>
      <c r="E264" s="666" t="s">
        <v>4649</v>
      </c>
      <c r="F264" s="667" t="s">
        <v>4650</v>
      </c>
      <c r="G264" s="666" t="s">
        <v>4454</v>
      </c>
      <c r="H264" s="666" t="s">
        <v>4455</v>
      </c>
      <c r="I264" s="668">
        <v>21.237499999999997</v>
      </c>
      <c r="J264" s="668">
        <v>120</v>
      </c>
      <c r="K264" s="669">
        <v>2548.6000000000004</v>
      </c>
    </row>
    <row r="265" spans="1:11" ht="14.4" customHeight="1" x14ac:dyDescent="0.3">
      <c r="A265" s="664" t="s">
        <v>527</v>
      </c>
      <c r="B265" s="665" t="s">
        <v>2566</v>
      </c>
      <c r="C265" s="666" t="s">
        <v>541</v>
      </c>
      <c r="D265" s="667" t="s">
        <v>2569</v>
      </c>
      <c r="E265" s="666" t="s">
        <v>4649</v>
      </c>
      <c r="F265" s="667" t="s">
        <v>4650</v>
      </c>
      <c r="G265" s="666" t="s">
        <v>4270</v>
      </c>
      <c r="H265" s="666" t="s">
        <v>4271</v>
      </c>
      <c r="I265" s="668">
        <v>11.498000000000001</v>
      </c>
      <c r="J265" s="668">
        <v>140</v>
      </c>
      <c r="K265" s="669">
        <v>1609.8</v>
      </c>
    </row>
    <row r="266" spans="1:11" ht="14.4" customHeight="1" x14ac:dyDescent="0.3">
      <c r="A266" s="664" t="s">
        <v>527</v>
      </c>
      <c r="B266" s="665" t="s">
        <v>2566</v>
      </c>
      <c r="C266" s="666" t="s">
        <v>541</v>
      </c>
      <c r="D266" s="667" t="s">
        <v>2569</v>
      </c>
      <c r="E266" s="666" t="s">
        <v>4649</v>
      </c>
      <c r="F266" s="667" t="s">
        <v>4650</v>
      </c>
      <c r="G266" s="666" t="s">
        <v>4456</v>
      </c>
      <c r="H266" s="666" t="s">
        <v>4457</v>
      </c>
      <c r="I266" s="668">
        <v>0.47</v>
      </c>
      <c r="J266" s="668">
        <v>900</v>
      </c>
      <c r="K266" s="669">
        <v>423</v>
      </c>
    </row>
    <row r="267" spans="1:11" ht="14.4" customHeight="1" x14ac:dyDescent="0.3">
      <c r="A267" s="664" t="s">
        <v>527</v>
      </c>
      <c r="B267" s="665" t="s">
        <v>2566</v>
      </c>
      <c r="C267" s="666" t="s">
        <v>541</v>
      </c>
      <c r="D267" s="667" t="s">
        <v>2569</v>
      </c>
      <c r="E267" s="666" t="s">
        <v>4649</v>
      </c>
      <c r="F267" s="667" t="s">
        <v>4650</v>
      </c>
      <c r="G267" s="666" t="s">
        <v>4274</v>
      </c>
      <c r="H267" s="666" t="s">
        <v>4275</v>
      </c>
      <c r="I267" s="668">
        <v>4.03</v>
      </c>
      <c r="J267" s="668">
        <v>900</v>
      </c>
      <c r="K267" s="669">
        <v>3627</v>
      </c>
    </row>
    <row r="268" spans="1:11" ht="14.4" customHeight="1" x14ac:dyDescent="0.3">
      <c r="A268" s="664" t="s">
        <v>527</v>
      </c>
      <c r="B268" s="665" t="s">
        <v>2566</v>
      </c>
      <c r="C268" s="666" t="s">
        <v>541</v>
      </c>
      <c r="D268" s="667" t="s">
        <v>2569</v>
      </c>
      <c r="E268" s="666" t="s">
        <v>4649</v>
      </c>
      <c r="F268" s="667" t="s">
        <v>4650</v>
      </c>
      <c r="G268" s="666" t="s">
        <v>4458</v>
      </c>
      <c r="H268" s="666" t="s">
        <v>4459</v>
      </c>
      <c r="I268" s="668">
        <v>2.91</v>
      </c>
      <c r="J268" s="668">
        <v>10</v>
      </c>
      <c r="K268" s="669">
        <v>29.1</v>
      </c>
    </row>
    <row r="269" spans="1:11" ht="14.4" customHeight="1" x14ac:dyDescent="0.3">
      <c r="A269" s="664" t="s">
        <v>527</v>
      </c>
      <c r="B269" s="665" t="s">
        <v>2566</v>
      </c>
      <c r="C269" s="666" t="s">
        <v>541</v>
      </c>
      <c r="D269" s="667" t="s">
        <v>2569</v>
      </c>
      <c r="E269" s="666" t="s">
        <v>4649</v>
      </c>
      <c r="F269" s="667" t="s">
        <v>4650</v>
      </c>
      <c r="G269" s="666" t="s">
        <v>4460</v>
      </c>
      <c r="H269" s="666" t="s">
        <v>4461</v>
      </c>
      <c r="I269" s="668">
        <v>2.9</v>
      </c>
      <c r="J269" s="668">
        <v>10</v>
      </c>
      <c r="K269" s="669">
        <v>29</v>
      </c>
    </row>
    <row r="270" spans="1:11" ht="14.4" customHeight="1" x14ac:dyDescent="0.3">
      <c r="A270" s="664" t="s">
        <v>527</v>
      </c>
      <c r="B270" s="665" t="s">
        <v>2566</v>
      </c>
      <c r="C270" s="666" t="s">
        <v>541</v>
      </c>
      <c r="D270" s="667" t="s">
        <v>2569</v>
      </c>
      <c r="E270" s="666" t="s">
        <v>4649</v>
      </c>
      <c r="F270" s="667" t="s">
        <v>4650</v>
      </c>
      <c r="G270" s="666" t="s">
        <v>4462</v>
      </c>
      <c r="H270" s="666" t="s">
        <v>4463</v>
      </c>
      <c r="I270" s="668">
        <v>2.9</v>
      </c>
      <c r="J270" s="668">
        <v>10</v>
      </c>
      <c r="K270" s="669">
        <v>29</v>
      </c>
    </row>
    <row r="271" spans="1:11" ht="14.4" customHeight="1" x14ac:dyDescent="0.3">
      <c r="A271" s="664" t="s">
        <v>527</v>
      </c>
      <c r="B271" s="665" t="s">
        <v>2566</v>
      </c>
      <c r="C271" s="666" t="s">
        <v>541</v>
      </c>
      <c r="D271" s="667" t="s">
        <v>2569</v>
      </c>
      <c r="E271" s="666" t="s">
        <v>4649</v>
      </c>
      <c r="F271" s="667" t="s">
        <v>4650</v>
      </c>
      <c r="G271" s="666" t="s">
        <v>4276</v>
      </c>
      <c r="H271" s="666" t="s">
        <v>4277</v>
      </c>
      <c r="I271" s="668">
        <v>2.2799999999999998</v>
      </c>
      <c r="J271" s="668">
        <v>250</v>
      </c>
      <c r="K271" s="669">
        <v>570</v>
      </c>
    </row>
    <row r="272" spans="1:11" ht="14.4" customHeight="1" x14ac:dyDescent="0.3">
      <c r="A272" s="664" t="s">
        <v>527</v>
      </c>
      <c r="B272" s="665" t="s">
        <v>2566</v>
      </c>
      <c r="C272" s="666" t="s">
        <v>541</v>
      </c>
      <c r="D272" s="667" t="s">
        <v>2569</v>
      </c>
      <c r="E272" s="666" t="s">
        <v>4649</v>
      </c>
      <c r="F272" s="667" t="s">
        <v>4650</v>
      </c>
      <c r="G272" s="666" t="s">
        <v>4464</v>
      </c>
      <c r="H272" s="666" t="s">
        <v>4465</v>
      </c>
      <c r="I272" s="668">
        <v>484.04</v>
      </c>
      <c r="J272" s="668">
        <v>2</v>
      </c>
      <c r="K272" s="669">
        <v>968.08</v>
      </c>
    </row>
    <row r="273" spans="1:11" ht="14.4" customHeight="1" x14ac:dyDescent="0.3">
      <c r="A273" s="664" t="s">
        <v>527</v>
      </c>
      <c r="B273" s="665" t="s">
        <v>2566</v>
      </c>
      <c r="C273" s="666" t="s">
        <v>541</v>
      </c>
      <c r="D273" s="667" t="s">
        <v>2569</v>
      </c>
      <c r="E273" s="666" t="s">
        <v>4649</v>
      </c>
      <c r="F273" s="667" t="s">
        <v>4650</v>
      </c>
      <c r="G273" s="666" t="s">
        <v>4466</v>
      </c>
      <c r="H273" s="666" t="s">
        <v>4467</v>
      </c>
      <c r="I273" s="668">
        <v>9.1999999999999993</v>
      </c>
      <c r="J273" s="668">
        <v>10</v>
      </c>
      <c r="K273" s="669">
        <v>92</v>
      </c>
    </row>
    <row r="274" spans="1:11" ht="14.4" customHeight="1" x14ac:dyDescent="0.3">
      <c r="A274" s="664" t="s">
        <v>527</v>
      </c>
      <c r="B274" s="665" t="s">
        <v>2566</v>
      </c>
      <c r="C274" s="666" t="s">
        <v>541</v>
      </c>
      <c r="D274" s="667" t="s">
        <v>2569</v>
      </c>
      <c r="E274" s="666" t="s">
        <v>4649</v>
      </c>
      <c r="F274" s="667" t="s">
        <v>4650</v>
      </c>
      <c r="G274" s="666" t="s">
        <v>4282</v>
      </c>
      <c r="H274" s="666" t="s">
        <v>4283</v>
      </c>
      <c r="I274" s="668">
        <v>9.2000000000000011</v>
      </c>
      <c r="J274" s="668">
        <v>1200</v>
      </c>
      <c r="K274" s="669">
        <v>11040</v>
      </c>
    </row>
    <row r="275" spans="1:11" ht="14.4" customHeight="1" x14ac:dyDescent="0.3">
      <c r="A275" s="664" t="s">
        <v>527</v>
      </c>
      <c r="B275" s="665" t="s">
        <v>2566</v>
      </c>
      <c r="C275" s="666" t="s">
        <v>541</v>
      </c>
      <c r="D275" s="667" t="s">
        <v>2569</v>
      </c>
      <c r="E275" s="666" t="s">
        <v>4649</v>
      </c>
      <c r="F275" s="667" t="s">
        <v>4650</v>
      </c>
      <c r="G275" s="666" t="s">
        <v>4282</v>
      </c>
      <c r="H275" s="666" t="s">
        <v>4284</v>
      </c>
      <c r="I275" s="668">
        <v>9.1999999999999993</v>
      </c>
      <c r="J275" s="668">
        <v>800</v>
      </c>
      <c r="K275" s="669">
        <v>7360</v>
      </c>
    </row>
    <row r="276" spans="1:11" ht="14.4" customHeight="1" x14ac:dyDescent="0.3">
      <c r="A276" s="664" t="s">
        <v>527</v>
      </c>
      <c r="B276" s="665" t="s">
        <v>2566</v>
      </c>
      <c r="C276" s="666" t="s">
        <v>541</v>
      </c>
      <c r="D276" s="667" t="s">
        <v>2569</v>
      </c>
      <c r="E276" s="666" t="s">
        <v>4649</v>
      </c>
      <c r="F276" s="667" t="s">
        <v>4650</v>
      </c>
      <c r="G276" s="666" t="s">
        <v>4285</v>
      </c>
      <c r="H276" s="666" t="s">
        <v>4286</v>
      </c>
      <c r="I276" s="668">
        <v>172.5</v>
      </c>
      <c r="J276" s="668">
        <v>3</v>
      </c>
      <c r="K276" s="669">
        <v>517.5</v>
      </c>
    </row>
    <row r="277" spans="1:11" ht="14.4" customHeight="1" x14ac:dyDescent="0.3">
      <c r="A277" s="664" t="s">
        <v>527</v>
      </c>
      <c r="B277" s="665" t="s">
        <v>2566</v>
      </c>
      <c r="C277" s="666" t="s">
        <v>541</v>
      </c>
      <c r="D277" s="667" t="s">
        <v>2569</v>
      </c>
      <c r="E277" s="666" t="s">
        <v>4649</v>
      </c>
      <c r="F277" s="667" t="s">
        <v>4650</v>
      </c>
      <c r="G277" s="666" t="s">
        <v>4287</v>
      </c>
      <c r="H277" s="666" t="s">
        <v>4288</v>
      </c>
      <c r="I277" s="668">
        <v>24.3</v>
      </c>
      <c r="J277" s="668">
        <v>2</v>
      </c>
      <c r="K277" s="669">
        <v>48.6</v>
      </c>
    </row>
    <row r="278" spans="1:11" ht="14.4" customHeight="1" x14ac:dyDescent="0.3">
      <c r="A278" s="664" t="s">
        <v>527</v>
      </c>
      <c r="B278" s="665" t="s">
        <v>2566</v>
      </c>
      <c r="C278" s="666" t="s">
        <v>541</v>
      </c>
      <c r="D278" s="667" t="s">
        <v>2569</v>
      </c>
      <c r="E278" s="666" t="s">
        <v>4649</v>
      </c>
      <c r="F278" s="667" t="s">
        <v>4650</v>
      </c>
      <c r="G278" s="666" t="s">
        <v>4468</v>
      </c>
      <c r="H278" s="666" t="s">
        <v>4469</v>
      </c>
      <c r="I278" s="668">
        <v>955.4</v>
      </c>
      <c r="J278" s="668">
        <v>1</v>
      </c>
      <c r="K278" s="669">
        <v>955.4</v>
      </c>
    </row>
    <row r="279" spans="1:11" ht="14.4" customHeight="1" x14ac:dyDescent="0.3">
      <c r="A279" s="664" t="s">
        <v>527</v>
      </c>
      <c r="B279" s="665" t="s">
        <v>2566</v>
      </c>
      <c r="C279" s="666" t="s">
        <v>541</v>
      </c>
      <c r="D279" s="667" t="s">
        <v>2569</v>
      </c>
      <c r="E279" s="666" t="s">
        <v>4649</v>
      </c>
      <c r="F279" s="667" t="s">
        <v>4650</v>
      </c>
      <c r="G279" s="666" t="s">
        <v>4297</v>
      </c>
      <c r="H279" s="666" t="s">
        <v>4298</v>
      </c>
      <c r="I279" s="668">
        <v>3.4233333333333338</v>
      </c>
      <c r="J279" s="668">
        <v>1440</v>
      </c>
      <c r="K279" s="669">
        <v>4924</v>
      </c>
    </row>
    <row r="280" spans="1:11" ht="14.4" customHeight="1" x14ac:dyDescent="0.3">
      <c r="A280" s="664" t="s">
        <v>527</v>
      </c>
      <c r="B280" s="665" t="s">
        <v>2566</v>
      </c>
      <c r="C280" s="666" t="s">
        <v>541</v>
      </c>
      <c r="D280" s="667" t="s">
        <v>2569</v>
      </c>
      <c r="E280" s="666" t="s">
        <v>4649</v>
      </c>
      <c r="F280" s="667" t="s">
        <v>4650</v>
      </c>
      <c r="G280" s="666" t="s">
        <v>4299</v>
      </c>
      <c r="H280" s="666" t="s">
        <v>4300</v>
      </c>
      <c r="I280" s="668">
        <v>6.1</v>
      </c>
      <c r="J280" s="668">
        <v>100</v>
      </c>
      <c r="K280" s="669">
        <v>610</v>
      </c>
    </row>
    <row r="281" spans="1:11" ht="14.4" customHeight="1" x14ac:dyDescent="0.3">
      <c r="A281" s="664" t="s">
        <v>527</v>
      </c>
      <c r="B281" s="665" t="s">
        <v>2566</v>
      </c>
      <c r="C281" s="666" t="s">
        <v>541</v>
      </c>
      <c r="D281" s="667" t="s">
        <v>2569</v>
      </c>
      <c r="E281" s="666" t="s">
        <v>4649</v>
      </c>
      <c r="F281" s="667" t="s">
        <v>4650</v>
      </c>
      <c r="G281" s="666" t="s">
        <v>4470</v>
      </c>
      <c r="H281" s="666" t="s">
        <v>4471</v>
      </c>
      <c r="I281" s="668">
        <v>144.15</v>
      </c>
      <c r="J281" s="668">
        <v>40</v>
      </c>
      <c r="K281" s="669">
        <v>5766</v>
      </c>
    </row>
    <row r="282" spans="1:11" ht="14.4" customHeight="1" x14ac:dyDescent="0.3">
      <c r="A282" s="664" t="s">
        <v>527</v>
      </c>
      <c r="B282" s="665" t="s">
        <v>2566</v>
      </c>
      <c r="C282" s="666" t="s">
        <v>541</v>
      </c>
      <c r="D282" s="667" t="s">
        <v>2569</v>
      </c>
      <c r="E282" s="666" t="s">
        <v>4649</v>
      </c>
      <c r="F282" s="667" t="s">
        <v>4650</v>
      </c>
      <c r="G282" s="666" t="s">
        <v>4301</v>
      </c>
      <c r="H282" s="666" t="s">
        <v>4302</v>
      </c>
      <c r="I282" s="668">
        <v>9.44</v>
      </c>
      <c r="J282" s="668">
        <v>500</v>
      </c>
      <c r="K282" s="669">
        <v>4720</v>
      </c>
    </row>
    <row r="283" spans="1:11" ht="14.4" customHeight="1" x14ac:dyDescent="0.3">
      <c r="A283" s="664" t="s">
        <v>527</v>
      </c>
      <c r="B283" s="665" t="s">
        <v>2566</v>
      </c>
      <c r="C283" s="666" t="s">
        <v>541</v>
      </c>
      <c r="D283" s="667" t="s">
        <v>2569</v>
      </c>
      <c r="E283" s="666" t="s">
        <v>4649</v>
      </c>
      <c r="F283" s="667" t="s">
        <v>4650</v>
      </c>
      <c r="G283" s="666" t="s">
        <v>4305</v>
      </c>
      <c r="H283" s="666" t="s">
        <v>4306</v>
      </c>
      <c r="I283" s="668">
        <v>169.74</v>
      </c>
      <c r="J283" s="668">
        <v>10</v>
      </c>
      <c r="K283" s="669">
        <v>1697.4</v>
      </c>
    </row>
    <row r="284" spans="1:11" ht="14.4" customHeight="1" x14ac:dyDescent="0.3">
      <c r="A284" s="664" t="s">
        <v>527</v>
      </c>
      <c r="B284" s="665" t="s">
        <v>2566</v>
      </c>
      <c r="C284" s="666" t="s">
        <v>541</v>
      </c>
      <c r="D284" s="667" t="s">
        <v>2569</v>
      </c>
      <c r="E284" s="666" t="s">
        <v>4649</v>
      </c>
      <c r="F284" s="667" t="s">
        <v>4650</v>
      </c>
      <c r="G284" s="666" t="s">
        <v>4472</v>
      </c>
      <c r="H284" s="666" t="s">
        <v>4473</v>
      </c>
      <c r="I284" s="668">
        <v>6.3</v>
      </c>
      <c r="J284" s="668">
        <v>50</v>
      </c>
      <c r="K284" s="669">
        <v>315</v>
      </c>
    </row>
    <row r="285" spans="1:11" ht="14.4" customHeight="1" x14ac:dyDescent="0.3">
      <c r="A285" s="664" t="s">
        <v>527</v>
      </c>
      <c r="B285" s="665" t="s">
        <v>2566</v>
      </c>
      <c r="C285" s="666" t="s">
        <v>541</v>
      </c>
      <c r="D285" s="667" t="s">
        <v>2569</v>
      </c>
      <c r="E285" s="666" t="s">
        <v>4649</v>
      </c>
      <c r="F285" s="667" t="s">
        <v>4650</v>
      </c>
      <c r="G285" s="666" t="s">
        <v>4315</v>
      </c>
      <c r="H285" s="666" t="s">
        <v>4316</v>
      </c>
      <c r="I285" s="668">
        <v>9.68</v>
      </c>
      <c r="J285" s="668">
        <v>100</v>
      </c>
      <c r="K285" s="669">
        <v>968</v>
      </c>
    </row>
    <row r="286" spans="1:11" ht="14.4" customHeight="1" x14ac:dyDescent="0.3">
      <c r="A286" s="664" t="s">
        <v>527</v>
      </c>
      <c r="B286" s="665" t="s">
        <v>2566</v>
      </c>
      <c r="C286" s="666" t="s">
        <v>541</v>
      </c>
      <c r="D286" s="667" t="s">
        <v>2569</v>
      </c>
      <c r="E286" s="666" t="s">
        <v>4649</v>
      </c>
      <c r="F286" s="667" t="s">
        <v>4650</v>
      </c>
      <c r="G286" s="666" t="s">
        <v>4474</v>
      </c>
      <c r="H286" s="666" t="s">
        <v>4475</v>
      </c>
      <c r="I286" s="668">
        <v>9.07</v>
      </c>
      <c r="J286" s="668">
        <v>50</v>
      </c>
      <c r="K286" s="669">
        <v>453.75</v>
      </c>
    </row>
    <row r="287" spans="1:11" ht="14.4" customHeight="1" x14ac:dyDescent="0.3">
      <c r="A287" s="664" t="s">
        <v>527</v>
      </c>
      <c r="B287" s="665" t="s">
        <v>2566</v>
      </c>
      <c r="C287" s="666" t="s">
        <v>541</v>
      </c>
      <c r="D287" s="667" t="s">
        <v>2569</v>
      </c>
      <c r="E287" s="666" t="s">
        <v>4649</v>
      </c>
      <c r="F287" s="667" t="s">
        <v>4650</v>
      </c>
      <c r="G287" s="666" t="s">
        <v>4319</v>
      </c>
      <c r="H287" s="666" t="s">
        <v>4320</v>
      </c>
      <c r="I287" s="668">
        <v>12.1</v>
      </c>
      <c r="J287" s="668">
        <v>200</v>
      </c>
      <c r="K287" s="669">
        <v>2420</v>
      </c>
    </row>
    <row r="288" spans="1:11" ht="14.4" customHeight="1" x14ac:dyDescent="0.3">
      <c r="A288" s="664" t="s">
        <v>527</v>
      </c>
      <c r="B288" s="665" t="s">
        <v>2566</v>
      </c>
      <c r="C288" s="666" t="s">
        <v>541</v>
      </c>
      <c r="D288" s="667" t="s">
        <v>2569</v>
      </c>
      <c r="E288" s="666" t="s">
        <v>4649</v>
      </c>
      <c r="F288" s="667" t="s">
        <v>4650</v>
      </c>
      <c r="G288" s="666" t="s">
        <v>4476</v>
      </c>
      <c r="H288" s="666" t="s">
        <v>4477</v>
      </c>
      <c r="I288" s="668">
        <v>9.8000000000000007</v>
      </c>
      <c r="J288" s="668">
        <v>200</v>
      </c>
      <c r="K288" s="669">
        <v>1960.2</v>
      </c>
    </row>
    <row r="289" spans="1:11" ht="14.4" customHeight="1" x14ac:dyDescent="0.3">
      <c r="A289" s="664" t="s">
        <v>527</v>
      </c>
      <c r="B289" s="665" t="s">
        <v>2566</v>
      </c>
      <c r="C289" s="666" t="s">
        <v>541</v>
      </c>
      <c r="D289" s="667" t="s">
        <v>2569</v>
      </c>
      <c r="E289" s="666" t="s">
        <v>4653</v>
      </c>
      <c r="F289" s="667" t="s">
        <v>4654</v>
      </c>
      <c r="G289" s="666" t="s">
        <v>4478</v>
      </c>
      <c r="H289" s="666" t="s">
        <v>4479</v>
      </c>
      <c r="I289" s="668">
        <v>442.39000000000004</v>
      </c>
      <c r="J289" s="668">
        <v>40</v>
      </c>
      <c r="K289" s="669">
        <v>17695.52</v>
      </c>
    </row>
    <row r="290" spans="1:11" ht="14.4" customHeight="1" x14ac:dyDescent="0.3">
      <c r="A290" s="664" t="s">
        <v>527</v>
      </c>
      <c r="B290" s="665" t="s">
        <v>2566</v>
      </c>
      <c r="C290" s="666" t="s">
        <v>541</v>
      </c>
      <c r="D290" s="667" t="s">
        <v>2569</v>
      </c>
      <c r="E290" s="666" t="s">
        <v>4655</v>
      </c>
      <c r="F290" s="667" t="s">
        <v>4656</v>
      </c>
      <c r="G290" s="666" t="s">
        <v>4327</v>
      </c>
      <c r="H290" s="666" t="s">
        <v>4328</v>
      </c>
      <c r="I290" s="668">
        <v>8.17</v>
      </c>
      <c r="J290" s="668">
        <v>450</v>
      </c>
      <c r="K290" s="669">
        <v>3676.5</v>
      </c>
    </row>
    <row r="291" spans="1:11" ht="14.4" customHeight="1" x14ac:dyDescent="0.3">
      <c r="A291" s="664" t="s">
        <v>527</v>
      </c>
      <c r="B291" s="665" t="s">
        <v>2566</v>
      </c>
      <c r="C291" s="666" t="s">
        <v>541</v>
      </c>
      <c r="D291" s="667" t="s">
        <v>2569</v>
      </c>
      <c r="E291" s="666" t="s">
        <v>4655</v>
      </c>
      <c r="F291" s="667" t="s">
        <v>4656</v>
      </c>
      <c r="G291" s="666" t="s">
        <v>4329</v>
      </c>
      <c r="H291" s="666" t="s">
        <v>4330</v>
      </c>
      <c r="I291" s="668">
        <v>16.454999999999998</v>
      </c>
      <c r="J291" s="668">
        <v>130</v>
      </c>
      <c r="K291" s="669">
        <v>2138.8000000000002</v>
      </c>
    </row>
    <row r="292" spans="1:11" ht="14.4" customHeight="1" x14ac:dyDescent="0.3">
      <c r="A292" s="664" t="s">
        <v>527</v>
      </c>
      <c r="B292" s="665" t="s">
        <v>2566</v>
      </c>
      <c r="C292" s="666" t="s">
        <v>541</v>
      </c>
      <c r="D292" s="667" t="s">
        <v>2569</v>
      </c>
      <c r="E292" s="666" t="s">
        <v>4655</v>
      </c>
      <c r="F292" s="667" t="s">
        <v>4656</v>
      </c>
      <c r="G292" s="666" t="s">
        <v>4480</v>
      </c>
      <c r="H292" s="666" t="s">
        <v>4481</v>
      </c>
      <c r="I292" s="668">
        <v>7</v>
      </c>
      <c r="J292" s="668">
        <v>100</v>
      </c>
      <c r="K292" s="669">
        <v>700</v>
      </c>
    </row>
    <row r="293" spans="1:11" ht="14.4" customHeight="1" x14ac:dyDescent="0.3">
      <c r="A293" s="664" t="s">
        <v>527</v>
      </c>
      <c r="B293" s="665" t="s">
        <v>2566</v>
      </c>
      <c r="C293" s="666" t="s">
        <v>541</v>
      </c>
      <c r="D293" s="667" t="s">
        <v>2569</v>
      </c>
      <c r="E293" s="666" t="s">
        <v>4659</v>
      </c>
      <c r="F293" s="667" t="s">
        <v>4660</v>
      </c>
      <c r="G293" s="666" t="s">
        <v>4337</v>
      </c>
      <c r="H293" s="666" t="s">
        <v>4338</v>
      </c>
      <c r="I293" s="668">
        <v>0.31</v>
      </c>
      <c r="J293" s="668">
        <v>400</v>
      </c>
      <c r="K293" s="669">
        <v>124</v>
      </c>
    </row>
    <row r="294" spans="1:11" ht="14.4" customHeight="1" x14ac:dyDescent="0.3">
      <c r="A294" s="664" t="s">
        <v>527</v>
      </c>
      <c r="B294" s="665" t="s">
        <v>2566</v>
      </c>
      <c r="C294" s="666" t="s">
        <v>541</v>
      </c>
      <c r="D294" s="667" t="s">
        <v>2569</v>
      </c>
      <c r="E294" s="666" t="s">
        <v>4659</v>
      </c>
      <c r="F294" s="667" t="s">
        <v>4660</v>
      </c>
      <c r="G294" s="666" t="s">
        <v>4341</v>
      </c>
      <c r="H294" s="666" t="s">
        <v>4342</v>
      </c>
      <c r="I294" s="668">
        <v>0.30499999999999999</v>
      </c>
      <c r="J294" s="668">
        <v>700</v>
      </c>
      <c r="K294" s="669">
        <v>214</v>
      </c>
    </row>
    <row r="295" spans="1:11" ht="14.4" customHeight="1" x14ac:dyDescent="0.3">
      <c r="A295" s="664" t="s">
        <v>527</v>
      </c>
      <c r="B295" s="665" t="s">
        <v>2566</v>
      </c>
      <c r="C295" s="666" t="s">
        <v>541</v>
      </c>
      <c r="D295" s="667" t="s">
        <v>2569</v>
      </c>
      <c r="E295" s="666" t="s">
        <v>4659</v>
      </c>
      <c r="F295" s="667" t="s">
        <v>4660</v>
      </c>
      <c r="G295" s="666" t="s">
        <v>4482</v>
      </c>
      <c r="H295" s="666" t="s">
        <v>4483</v>
      </c>
      <c r="I295" s="668">
        <v>0.3</v>
      </c>
      <c r="J295" s="668">
        <v>400</v>
      </c>
      <c r="K295" s="669">
        <v>120</v>
      </c>
    </row>
    <row r="296" spans="1:11" ht="14.4" customHeight="1" x14ac:dyDescent="0.3">
      <c r="A296" s="664" t="s">
        <v>527</v>
      </c>
      <c r="B296" s="665" t="s">
        <v>2566</v>
      </c>
      <c r="C296" s="666" t="s">
        <v>541</v>
      </c>
      <c r="D296" s="667" t="s">
        <v>2569</v>
      </c>
      <c r="E296" s="666" t="s">
        <v>4659</v>
      </c>
      <c r="F296" s="667" t="s">
        <v>4660</v>
      </c>
      <c r="G296" s="666" t="s">
        <v>4399</v>
      </c>
      <c r="H296" s="666" t="s">
        <v>4400</v>
      </c>
      <c r="I296" s="668">
        <v>0.48</v>
      </c>
      <c r="J296" s="668">
        <v>1600</v>
      </c>
      <c r="K296" s="669">
        <v>768</v>
      </c>
    </row>
    <row r="297" spans="1:11" ht="14.4" customHeight="1" x14ac:dyDescent="0.3">
      <c r="A297" s="664" t="s">
        <v>527</v>
      </c>
      <c r="B297" s="665" t="s">
        <v>2566</v>
      </c>
      <c r="C297" s="666" t="s">
        <v>541</v>
      </c>
      <c r="D297" s="667" t="s">
        <v>2569</v>
      </c>
      <c r="E297" s="666" t="s">
        <v>4659</v>
      </c>
      <c r="F297" s="667" t="s">
        <v>4660</v>
      </c>
      <c r="G297" s="666" t="s">
        <v>4345</v>
      </c>
      <c r="H297" s="666" t="s">
        <v>4346</v>
      </c>
      <c r="I297" s="668">
        <v>0.48555555555555557</v>
      </c>
      <c r="J297" s="668">
        <v>4400</v>
      </c>
      <c r="K297" s="669">
        <v>2138</v>
      </c>
    </row>
    <row r="298" spans="1:11" ht="14.4" customHeight="1" x14ac:dyDescent="0.3">
      <c r="A298" s="664" t="s">
        <v>527</v>
      </c>
      <c r="B298" s="665" t="s">
        <v>2566</v>
      </c>
      <c r="C298" s="666" t="s">
        <v>541</v>
      </c>
      <c r="D298" s="667" t="s">
        <v>2569</v>
      </c>
      <c r="E298" s="666" t="s">
        <v>4659</v>
      </c>
      <c r="F298" s="667" t="s">
        <v>4660</v>
      </c>
      <c r="G298" s="666" t="s">
        <v>4347</v>
      </c>
      <c r="H298" s="666" t="s">
        <v>4348</v>
      </c>
      <c r="I298" s="668">
        <v>1.8</v>
      </c>
      <c r="J298" s="668">
        <v>500</v>
      </c>
      <c r="K298" s="669">
        <v>900</v>
      </c>
    </row>
    <row r="299" spans="1:11" ht="14.4" customHeight="1" x14ac:dyDescent="0.3">
      <c r="A299" s="664" t="s">
        <v>527</v>
      </c>
      <c r="B299" s="665" t="s">
        <v>2566</v>
      </c>
      <c r="C299" s="666" t="s">
        <v>541</v>
      </c>
      <c r="D299" s="667" t="s">
        <v>2569</v>
      </c>
      <c r="E299" s="666" t="s">
        <v>4659</v>
      </c>
      <c r="F299" s="667" t="s">
        <v>4660</v>
      </c>
      <c r="G299" s="666" t="s">
        <v>4349</v>
      </c>
      <c r="H299" s="666" t="s">
        <v>4350</v>
      </c>
      <c r="I299" s="668">
        <v>1.8099999999999998</v>
      </c>
      <c r="J299" s="668">
        <v>400</v>
      </c>
      <c r="K299" s="669">
        <v>724</v>
      </c>
    </row>
    <row r="300" spans="1:11" ht="14.4" customHeight="1" x14ac:dyDescent="0.3">
      <c r="A300" s="664" t="s">
        <v>527</v>
      </c>
      <c r="B300" s="665" t="s">
        <v>2566</v>
      </c>
      <c r="C300" s="666" t="s">
        <v>541</v>
      </c>
      <c r="D300" s="667" t="s">
        <v>2569</v>
      </c>
      <c r="E300" s="666" t="s">
        <v>4661</v>
      </c>
      <c r="F300" s="667" t="s">
        <v>4662</v>
      </c>
      <c r="G300" s="666" t="s">
        <v>4351</v>
      </c>
      <c r="H300" s="666" t="s">
        <v>4353</v>
      </c>
      <c r="I300" s="668">
        <v>7.5</v>
      </c>
      <c r="J300" s="668">
        <v>40</v>
      </c>
      <c r="K300" s="669">
        <v>300</v>
      </c>
    </row>
    <row r="301" spans="1:11" ht="14.4" customHeight="1" x14ac:dyDescent="0.3">
      <c r="A301" s="664" t="s">
        <v>527</v>
      </c>
      <c r="B301" s="665" t="s">
        <v>2566</v>
      </c>
      <c r="C301" s="666" t="s">
        <v>541</v>
      </c>
      <c r="D301" s="667" t="s">
        <v>2569</v>
      </c>
      <c r="E301" s="666" t="s">
        <v>4661</v>
      </c>
      <c r="F301" s="667" t="s">
        <v>4662</v>
      </c>
      <c r="G301" s="666" t="s">
        <v>4484</v>
      </c>
      <c r="H301" s="666" t="s">
        <v>4485</v>
      </c>
      <c r="I301" s="668">
        <v>7.5</v>
      </c>
      <c r="J301" s="668">
        <v>10</v>
      </c>
      <c r="K301" s="669">
        <v>75</v>
      </c>
    </row>
    <row r="302" spans="1:11" ht="14.4" customHeight="1" x14ac:dyDescent="0.3">
      <c r="A302" s="664" t="s">
        <v>527</v>
      </c>
      <c r="B302" s="665" t="s">
        <v>2566</v>
      </c>
      <c r="C302" s="666" t="s">
        <v>541</v>
      </c>
      <c r="D302" s="667" t="s">
        <v>2569</v>
      </c>
      <c r="E302" s="666" t="s">
        <v>4661</v>
      </c>
      <c r="F302" s="667" t="s">
        <v>4662</v>
      </c>
      <c r="G302" s="666" t="s">
        <v>4484</v>
      </c>
      <c r="H302" s="666" t="s">
        <v>4486</v>
      </c>
      <c r="I302" s="668">
        <v>7.51</v>
      </c>
      <c r="J302" s="668">
        <v>20</v>
      </c>
      <c r="K302" s="669">
        <v>150.19999999999999</v>
      </c>
    </row>
    <row r="303" spans="1:11" ht="14.4" customHeight="1" x14ac:dyDescent="0.3">
      <c r="A303" s="664" t="s">
        <v>527</v>
      </c>
      <c r="B303" s="665" t="s">
        <v>2566</v>
      </c>
      <c r="C303" s="666" t="s">
        <v>541</v>
      </c>
      <c r="D303" s="667" t="s">
        <v>2569</v>
      </c>
      <c r="E303" s="666" t="s">
        <v>4661</v>
      </c>
      <c r="F303" s="667" t="s">
        <v>4662</v>
      </c>
      <c r="G303" s="666" t="s">
        <v>4484</v>
      </c>
      <c r="H303" s="666" t="s">
        <v>4487</v>
      </c>
      <c r="I303" s="668">
        <v>7.5</v>
      </c>
      <c r="J303" s="668">
        <v>20</v>
      </c>
      <c r="K303" s="669">
        <v>150</v>
      </c>
    </row>
    <row r="304" spans="1:11" ht="14.4" customHeight="1" x14ac:dyDescent="0.3">
      <c r="A304" s="664" t="s">
        <v>527</v>
      </c>
      <c r="B304" s="665" t="s">
        <v>2566</v>
      </c>
      <c r="C304" s="666" t="s">
        <v>541</v>
      </c>
      <c r="D304" s="667" t="s">
        <v>2569</v>
      </c>
      <c r="E304" s="666" t="s">
        <v>4661</v>
      </c>
      <c r="F304" s="667" t="s">
        <v>4662</v>
      </c>
      <c r="G304" s="666" t="s">
        <v>4354</v>
      </c>
      <c r="H304" s="666" t="s">
        <v>4355</v>
      </c>
      <c r="I304" s="668">
        <v>7.5</v>
      </c>
      <c r="J304" s="668">
        <v>40</v>
      </c>
      <c r="K304" s="669">
        <v>300</v>
      </c>
    </row>
    <row r="305" spans="1:11" ht="14.4" customHeight="1" x14ac:dyDescent="0.3">
      <c r="A305" s="664" t="s">
        <v>527</v>
      </c>
      <c r="B305" s="665" t="s">
        <v>2566</v>
      </c>
      <c r="C305" s="666" t="s">
        <v>541</v>
      </c>
      <c r="D305" s="667" t="s">
        <v>2569</v>
      </c>
      <c r="E305" s="666" t="s">
        <v>4661</v>
      </c>
      <c r="F305" s="667" t="s">
        <v>4662</v>
      </c>
      <c r="G305" s="666" t="s">
        <v>4357</v>
      </c>
      <c r="H305" s="666" t="s">
        <v>4358</v>
      </c>
      <c r="I305" s="668">
        <v>0.70666666666666667</v>
      </c>
      <c r="J305" s="668">
        <v>31800</v>
      </c>
      <c r="K305" s="669">
        <v>22470</v>
      </c>
    </row>
    <row r="306" spans="1:11" ht="14.4" customHeight="1" x14ac:dyDescent="0.3">
      <c r="A306" s="664" t="s">
        <v>527</v>
      </c>
      <c r="B306" s="665" t="s">
        <v>2566</v>
      </c>
      <c r="C306" s="666" t="s">
        <v>541</v>
      </c>
      <c r="D306" s="667" t="s">
        <v>2569</v>
      </c>
      <c r="E306" s="666" t="s">
        <v>4661</v>
      </c>
      <c r="F306" s="667" t="s">
        <v>4662</v>
      </c>
      <c r="G306" s="666" t="s">
        <v>4401</v>
      </c>
      <c r="H306" s="666" t="s">
        <v>4402</v>
      </c>
      <c r="I306" s="668">
        <v>0.71</v>
      </c>
      <c r="J306" s="668">
        <v>5000</v>
      </c>
      <c r="K306" s="669">
        <v>3550</v>
      </c>
    </row>
    <row r="307" spans="1:11" ht="14.4" customHeight="1" x14ac:dyDescent="0.3">
      <c r="A307" s="664" t="s">
        <v>527</v>
      </c>
      <c r="B307" s="665" t="s">
        <v>2566</v>
      </c>
      <c r="C307" s="666" t="s">
        <v>541</v>
      </c>
      <c r="D307" s="667" t="s">
        <v>2569</v>
      </c>
      <c r="E307" s="666" t="s">
        <v>4663</v>
      </c>
      <c r="F307" s="667" t="s">
        <v>4664</v>
      </c>
      <c r="G307" s="666" t="s">
        <v>4363</v>
      </c>
      <c r="H307" s="666" t="s">
        <v>4364</v>
      </c>
      <c r="I307" s="668">
        <v>139.44</v>
      </c>
      <c r="J307" s="668">
        <v>5</v>
      </c>
      <c r="K307" s="669">
        <v>697.2</v>
      </c>
    </row>
    <row r="308" spans="1:11" ht="14.4" customHeight="1" x14ac:dyDescent="0.3">
      <c r="A308" s="664" t="s">
        <v>527</v>
      </c>
      <c r="B308" s="665" t="s">
        <v>2566</v>
      </c>
      <c r="C308" s="666" t="s">
        <v>541</v>
      </c>
      <c r="D308" s="667" t="s">
        <v>2569</v>
      </c>
      <c r="E308" s="666" t="s">
        <v>4663</v>
      </c>
      <c r="F308" s="667" t="s">
        <v>4664</v>
      </c>
      <c r="G308" s="666" t="s">
        <v>4365</v>
      </c>
      <c r="H308" s="666" t="s">
        <v>4366</v>
      </c>
      <c r="I308" s="668">
        <v>139.44</v>
      </c>
      <c r="J308" s="668">
        <v>5</v>
      </c>
      <c r="K308" s="669">
        <v>697.2</v>
      </c>
    </row>
    <row r="309" spans="1:11" ht="14.4" customHeight="1" x14ac:dyDescent="0.3">
      <c r="A309" s="664" t="s">
        <v>527</v>
      </c>
      <c r="B309" s="665" t="s">
        <v>2566</v>
      </c>
      <c r="C309" s="666" t="s">
        <v>541</v>
      </c>
      <c r="D309" s="667" t="s">
        <v>2569</v>
      </c>
      <c r="E309" s="666" t="s">
        <v>4663</v>
      </c>
      <c r="F309" s="667" t="s">
        <v>4664</v>
      </c>
      <c r="G309" s="666" t="s">
        <v>4367</v>
      </c>
      <c r="H309" s="666" t="s">
        <v>4368</v>
      </c>
      <c r="I309" s="668">
        <v>152.46</v>
      </c>
      <c r="J309" s="668">
        <v>5</v>
      </c>
      <c r="K309" s="669">
        <v>762.3</v>
      </c>
    </row>
    <row r="310" spans="1:11" ht="14.4" customHeight="1" x14ac:dyDescent="0.3">
      <c r="A310" s="664" t="s">
        <v>527</v>
      </c>
      <c r="B310" s="665" t="s">
        <v>2566</v>
      </c>
      <c r="C310" s="666" t="s">
        <v>541</v>
      </c>
      <c r="D310" s="667" t="s">
        <v>2569</v>
      </c>
      <c r="E310" s="666" t="s">
        <v>4665</v>
      </c>
      <c r="F310" s="667" t="s">
        <v>4666</v>
      </c>
      <c r="G310" s="666" t="s">
        <v>4488</v>
      </c>
      <c r="H310" s="666" t="s">
        <v>4489</v>
      </c>
      <c r="I310" s="668">
        <v>15.61</v>
      </c>
      <c r="J310" s="668">
        <v>20</v>
      </c>
      <c r="K310" s="669">
        <v>312.2</v>
      </c>
    </row>
    <row r="311" spans="1:11" ht="14.4" customHeight="1" x14ac:dyDescent="0.3">
      <c r="A311" s="664" t="s">
        <v>527</v>
      </c>
      <c r="B311" s="665" t="s">
        <v>2566</v>
      </c>
      <c r="C311" s="666" t="s">
        <v>541</v>
      </c>
      <c r="D311" s="667" t="s">
        <v>2569</v>
      </c>
      <c r="E311" s="666" t="s">
        <v>4665</v>
      </c>
      <c r="F311" s="667" t="s">
        <v>4666</v>
      </c>
      <c r="G311" s="666" t="s">
        <v>4490</v>
      </c>
      <c r="H311" s="666" t="s">
        <v>4491</v>
      </c>
      <c r="I311" s="668">
        <v>220.22</v>
      </c>
      <c r="J311" s="668">
        <v>40</v>
      </c>
      <c r="K311" s="669">
        <v>8808.7999999999993</v>
      </c>
    </row>
    <row r="312" spans="1:11" ht="14.4" customHeight="1" x14ac:dyDescent="0.3">
      <c r="A312" s="664" t="s">
        <v>527</v>
      </c>
      <c r="B312" s="665" t="s">
        <v>2566</v>
      </c>
      <c r="C312" s="666" t="s">
        <v>541</v>
      </c>
      <c r="D312" s="667" t="s">
        <v>2569</v>
      </c>
      <c r="E312" s="666" t="s">
        <v>4665</v>
      </c>
      <c r="F312" s="667" t="s">
        <v>4666</v>
      </c>
      <c r="G312" s="666" t="s">
        <v>4490</v>
      </c>
      <c r="H312" s="666" t="s">
        <v>4492</v>
      </c>
      <c r="I312" s="668">
        <v>220.22</v>
      </c>
      <c r="J312" s="668">
        <v>20</v>
      </c>
      <c r="K312" s="669">
        <v>4404.3999999999996</v>
      </c>
    </row>
    <row r="313" spans="1:11" ht="14.4" customHeight="1" x14ac:dyDescent="0.3">
      <c r="A313" s="664" t="s">
        <v>527</v>
      </c>
      <c r="B313" s="665" t="s">
        <v>2566</v>
      </c>
      <c r="C313" s="666" t="s">
        <v>544</v>
      </c>
      <c r="D313" s="667" t="s">
        <v>2570</v>
      </c>
      <c r="E313" s="666" t="s">
        <v>4667</v>
      </c>
      <c r="F313" s="667" t="s">
        <v>4668</v>
      </c>
      <c r="G313" s="666" t="s">
        <v>4493</v>
      </c>
      <c r="H313" s="666" t="s">
        <v>4494</v>
      </c>
      <c r="I313" s="668">
        <v>3524.27</v>
      </c>
      <c r="J313" s="668">
        <v>12</v>
      </c>
      <c r="K313" s="669">
        <v>42291.21</v>
      </c>
    </row>
    <row r="314" spans="1:11" ht="14.4" customHeight="1" x14ac:dyDescent="0.3">
      <c r="A314" s="664" t="s">
        <v>527</v>
      </c>
      <c r="B314" s="665" t="s">
        <v>2566</v>
      </c>
      <c r="C314" s="666" t="s">
        <v>544</v>
      </c>
      <c r="D314" s="667" t="s">
        <v>2570</v>
      </c>
      <c r="E314" s="666" t="s">
        <v>4667</v>
      </c>
      <c r="F314" s="667" t="s">
        <v>4668</v>
      </c>
      <c r="G314" s="666" t="s">
        <v>4495</v>
      </c>
      <c r="H314" s="666" t="s">
        <v>4496</v>
      </c>
      <c r="I314" s="668">
        <v>17621.402499999997</v>
      </c>
      <c r="J314" s="668">
        <v>14</v>
      </c>
      <c r="K314" s="669">
        <v>246699.69</v>
      </c>
    </row>
    <row r="315" spans="1:11" ht="14.4" customHeight="1" x14ac:dyDescent="0.3">
      <c r="A315" s="664" t="s">
        <v>527</v>
      </c>
      <c r="B315" s="665" t="s">
        <v>2566</v>
      </c>
      <c r="C315" s="666" t="s">
        <v>544</v>
      </c>
      <c r="D315" s="667" t="s">
        <v>2570</v>
      </c>
      <c r="E315" s="666" t="s">
        <v>4667</v>
      </c>
      <c r="F315" s="667" t="s">
        <v>4668</v>
      </c>
      <c r="G315" s="666" t="s">
        <v>4497</v>
      </c>
      <c r="H315" s="666" t="s">
        <v>4498</v>
      </c>
      <c r="I315" s="668">
        <v>3684.47</v>
      </c>
      <c r="J315" s="668">
        <v>6</v>
      </c>
      <c r="K315" s="669">
        <v>22106.799999999999</v>
      </c>
    </row>
    <row r="316" spans="1:11" ht="14.4" customHeight="1" x14ac:dyDescent="0.3">
      <c r="A316" s="664" t="s">
        <v>527</v>
      </c>
      <c r="B316" s="665" t="s">
        <v>2566</v>
      </c>
      <c r="C316" s="666" t="s">
        <v>544</v>
      </c>
      <c r="D316" s="667" t="s">
        <v>2570</v>
      </c>
      <c r="E316" s="666" t="s">
        <v>4667</v>
      </c>
      <c r="F316" s="667" t="s">
        <v>4668</v>
      </c>
      <c r="G316" s="666" t="s">
        <v>4499</v>
      </c>
      <c r="H316" s="666" t="s">
        <v>4500</v>
      </c>
      <c r="I316" s="668">
        <v>18422.419999999998</v>
      </c>
      <c r="J316" s="668">
        <v>2</v>
      </c>
      <c r="K316" s="669">
        <v>36844.83</v>
      </c>
    </row>
    <row r="317" spans="1:11" ht="14.4" customHeight="1" x14ac:dyDescent="0.3">
      <c r="A317" s="664" t="s">
        <v>527</v>
      </c>
      <c r="B317" s="665" t="s">
        <v>2566</v>
      </c>
      <c r="C317" s="666" t="s">
        <v>544</v>
      </c>
      <c r="D317" s="667" t="s">
        <v>2570</v>
      </c>
      <c r="E317" s="666" t="s">
        <v>4647</v>
      </c>
      <c r="F317" s="667" t="s">
        <v>4648</v>
      </c>
      <c r="G317" s="666" t="s">
        <v>4501</v>
      </c>
      <c r="H317" s="666" t="s">
        <v>4502</v>
      </c>
      <c r="I317" s="668">
        <v>283.01</v>
      </c>
      <c r="J317" s="668">
        <v>10</v>
      </c>
      <c r="K317" s="669">
        <v>2830.15</v>
      </c>
    </row>
    <row r="318" spans="1:11" ht="14.4" customHeight="1" x14ac:dyDescent="0.3">
      <c r="A318" s="664" t="s">
        <v>527</v>
      </c>
      <c r="B318" s="665" t="s">
        <v>2566</v>
      </c>
      <c r="C318" s="666" t="s">
        <v>544</v>
      </c>
      <c r="D318" s="667" t="s">
        <v>2570</v>
      </c>
      <c r="E318" s="666" t="s">
        <v>4647</v>
      </c>
      <c r="F318" s="667" t="s">
        <v>4648</v>
      </c>
      <c r="G318" s="666" t="s">
        <v>4154</v>
      </c>
      <c r="H318" s="666" t="s">
        <v>4155</v>
      </c>
      <c r="I318" s="668">
        <v>191.13</v>
      </c>
      <c r="J318" s="668">
        <v>30</v>
      </c>
      <c r="K318" s="669">
        <v>5733.9</v>
      </c>
    </row>
    <row r="319" spans="1:11" ht="14.4" customHeight="1" x14ac:dyDescent="0.3">
      <c r="A319" s="664" t="s">
        <v>527</v>
      </c>
      <c r="B319" s="665" t="s">
        <v>2566</v>
      </c>
      <c r="C319" s="666" t="s">
        <v>544</v>
      </c>
      <c r="D319" s="667" t="s">
        <v>2570</v>
      </c>
      <c r="E319" s="666" t="s">
        <v>4647</v>
      </c>
      <c r="F319" s="667" t="s">
        <v>4648</v>
      </c>
      <c r="G319" s="666" t="s">
        <v>4503</v>
      </c>
      <c r="H319" s="666" t="s">
        <v>4504</v>
      </c>
      <c r="I319" s="668">
        <v>659.91</v>
      </c>
      <c r="J319" s="668">
        <v>48</v>
      </c>
      <c r="K319" s="669">
        <v>31675.599999999999</v>
      </c>
    </row>
    <row r="320" spans="1:11" ht="14.4" customHeight="1" x14ac:dyDescent="0.3">
      <c r="A320" s="664" t="s">
        <v>527</v>
      </c>
      <c r="B320" s="665" t="s">
        <v>2566</v>
      </c>
      <c r="C320" s="666" t="s">
        <v>544</v>
      </c>
      <c r="D320" s="667" t="s">
        <v>2570</v>
      </c>
      <c r="E320" s="666" t="s">
        <v>4647</v>
      </c>
      <c r="F320" s="667" t="s">
        <v>4648</v>
      </c>
      <c r="G320" s="666" t="s">
        <v>4505</v>
      </c>
      <c r="H320" s="666" t="s">
        <v>4506</v>
      </c>
      <c r="I320" s="668">
        <v>749.27</v>
      </c>
      <c r="J320" s="668">
        <v>2</v>
      </c>
      <c r="K320" s="669">
        <v>1498.54</v>
      </c>
    </row>
    <row r="321" spans="1:11" ht="14.4" customHeight="1" x14ac:dyDescent="0.3">
      <c r="A321" s="664" t="s">
        <v>527</v>
      </c>
      <c r="B321" s="665" t="s">
        <v>2566</v>
      </c>
      <c r="C321" s="666" t="s">
        <v>544</v>
      </c>
      <c r="D321" s="667" t="s">
        <v>2570</v>
      </c>
      <c r="E321" s="666" t="s">
        <v>4647</v>
      </c>
      <c r="F321" s="667" t="s">
        <v>4648</v>
      </c>
      <c r="G321" s="666" t="s">
        <v>4507</v>
      </c>
      <c r="H321" s="666" t="s">
        <v>4508</v>
      </c>
      <c r="I321" s="668">
        <v>685.05333333333328</v>
      </c>
      <c r="J321" s="668">
        <v>14</v>
      </c>
      <c r="K321" s="669">
        <v>9590.74</v>
      </c>
    </row>
    <row r="322" spans="1:11" ht="14.4" customHeight="1" x14ac:dyDescent="0.3">
      <c r="A322" s="664" t="s">
        <v>527</v>
      </c>
      <c r="B322" s="665" t="s">
        <v>2566</v>
      </c>
      <c r="C322" s="666" t="s">
        <v>544</v>
      </c>
      <c r="D322" s="667" t="s">
        <v>2570</v>
      </c>
      <c r="E322" s="666" t="s">
        <v>4647</v>
      </c>
      <c r="F322" s="667" t="s">
        <v>4648</v>
      </c>
      <c r="G322" s="666" t="s">
        <v>4509</v>
      </c>
      <c r="H322" s="666" t="s">
        <v>4510</v>
      </c>
      <c r="I322" s="668">
        <v>899.84</v>
      </c>
      <c r="J322" s="668">
        <v>4</v>
      </c>
      <c r="K322" s="669">
        <v>3599.36</v>
      </c>
    </row>
    <row r="323" spans="1:11" ht="14.4" customHeight="1" x14ac:dyDescent="0.3">
      <c r="A323" s="664" t="s">
        <v>527</v>
      </c>
      <c r="B323" s="665" t="s">
        <v>2566</v>
      </c>
      <c r="C323" s="666" t="s">
        <v>544</v>
      </c>
      <c r="D323" s="667" t="s">
        <v>2570</v>
      </c>
      <c r="E323" s="666" t="s">
        <v>4647</v>
      </c>
      <c r="F323" s="667" t="s">
        <v>4648</v>
      </c>
      <c r="G323" s="666" t="s">
        <v>4511</v>
      </c>
      <c r="H323" s="666" t="s">
        <v>4512</v>
      </c>
      <c r="I323" s="668">
        <v>1084.02</v>
      </c>
      <c r="J323" s="668">
        <v>6</v>
      </c>
      <c r="K323" s="669">
        <v>6504.12</v>
      </c>
    </row>
    <row r="324" spans="1:11" ht="14.4" customHeight="1" x14ac:dyDescent="0.3">
      <c r="A324" s="664" t="s">
        <v>527</v>
      </c>
      <c r="B324" s="665" t="s">
        <v>2566</v>
      </c>
      <c r="C324" s="666" t="s">
        <v>544</v>
      </c>
      <c r="D324" s="667" t="s">
        <v>2570</v>
      </c>
      <c r="E324" s="666" t="s">
        <v>4647</v>
      </c>
      <c r="F324" s="667" t="s">
        <v>4648</v>
      </c>
      <c r="G324" s="666" t="s">
        <v>4513</v>
      </c>
      <c r="H324" s="666" t="s">
        <v>4514</v>
      </c>
      <c r="I324" s="668">
        <v>591.69000000000005</v>
      </c>
      <c r="J324" s="668">
        <v>6</v>
      </c>
      <c r="K324" s="669">
        <v>3550.14</v>
      </c>
    </row>
    <row r="325" spans="1:11" ht="14.4" customHeight="1" x14ac:dyDescent="0.3">
      <c r="A325" s="664" t="s">
        <v>527</v>
      </c>
      <c r="B325" s="665" t="s">
        <v>2566</v>
      </c>
      <c r="C325" s="666" t="s">
        <v>544</v>
      </c>
      <c r="D325" s="667" t="s">
        <v>2570</v>
      </c>
      <c r="E325" s="666" t="s">
        <v>4647</v>
      </c>
      <c r="F325" s="667" t="s">
        <v>4648</v>
      </c>
      <c r="G325" s="666" t="s">
        <v>4515</v>
      </c>
      <c r="H325" s="666" t="s">
        <v>4516</v>
      </c>
      <c r="I325" s="668">
        <v>618.13</v>
      </c>
      <c r="J325" s="668">
        <v>2</v>
      </c>
      <c r="K325" s="669">
        <v>1236.26</v>
      </c>
    </row>
    <row r="326" spans="1:11" ht="14.4" customHeight="1" x14ac:dyDescent="0.3">
      <c r="A326" s="664" t="s">
        <v>527</v>
      </c>
      <c r="B326" s="665" t="s">
        <v>2566</v>
      </c>
      <c r="C326" s="666" t="s">
        <v>544</v>
      </c>
      <c r="D326" s="667" t="s">
        <v>2570</v>
      </c>
      <c r="E326" s="666" t="s">
        <v>4647</v>
      </c>
      <c r="F326" s="667" t="s">
        <v>4648</v>
      </c>
      <c r="G326" s="666" t="s">
        <v>4517</v>
      </c>
      <c r="H326" s="666" t="s">
        <v>4518</v>
      </c>
      <c r="I326" s="668">
        <v>293.25</v>
      </c>
      <c r="J326" s="668">
        <v>10</v>
      </c>
      <c r="K326" s="669">
        <v>2932.5</v>
      </c>
    </row>
    <row r="327" spans="1:11" ht="14.4" customHeight="1" x14ac:dyDescent="0.3">
      <c r="A327" s="664" t="s">
        <v>527</v>
      </c>
      <c r="B327" s="665" t="s">
        <v>2566</v>
      </c>
      <c r="C327" s="666" t="s">
        <v>544</v>
      </c>
      <c r="D327" s="667" t="s">
        <v>2570</v>
      </c>
      <c r="E327" s="666" t="s">
        <v>4647</v>
      </c>
      <c r="F327" s="667" t="s">
        <v>4648</v>
      </c>
      <c r="G327" s="666" t="s">
        <v>4519</v>
      </c>
      <c r="H327" s="666" t="s">
        <v>4520</v>
      </c>
      <c r="I327" s="668">
        <v>202.09</v>
      </c>
      <c r="J327" s="668">
        <v>2</v>
      </c>
      <c r="K327" s="669">
        <v>404.19</v>
      </c>
    </row>
    <row r="328" spans="1:11" ht="14.4" customHeight="1" x14ac:dyDescent="0.3">
      <c r="A328" s="664" t="s">
        <v>527</v>
      </c>
      <c r="B328" s="665" t="s">
        <v>2566</v>
      </c>
      <c r="C328" s="666" t="s">
        <v>544</v>
      </c>
      <c r="D328" s="667" t="s">
        <v>2570</v>
      </c>
      <c r="E328" s="666" t="s">
        <v>4647</v>
      </c>
      <c r="F328" s="667" t="s">
        <v>4648</v>
      </c>
      <c r="G328" s="666" t="s">
        <v>4521</v>
      </c>
      <c r="H328" s="666" t="s">
        <v>4522</v>
      </c>
      <c r="I328" s="668">
        <v>820.64</v>
      </c>
      <c r="J328" s="668">
        <v>1</v>
      </c>
      <c r="K328" s="669">
        <v>820.64</v>
      </c>
    </row>
    <row r="329" spans="1:11" ht="14.4" customHeight="1" x14ac:dyDescent="0.3">
      <c r="A329" s="664" t="s">
        <v>527</v>
      </c>
      <c r="B329" s="665" t="s">
        <v>2566</v>
      </c>
      <c r="C329" s="666" t="s">
        <v>544</v>
      </c>
      <c r="D329" s="667" t="s">
        <v>2570</v>
      </c>
      <c r="E329" s="666" t="s">
        <v>4649</v>
      </c>
      <c r="F329" s="667" t="s">
        <v>4650</v>
      </c>
      <c r="G329" s="666" t="s">
        <v>4417</v>
      </c>
      <c r="H329" s="666" t="s">
        <v>4418</v>
      </c>
      <c r="I329" s="668">
        <v>268.62</v>
      </c>
      <c r="J329" s="668">
        <v>110</v>
      </c>
      <c r="K329" s="669">
        <v>29548.2</v>
      </c>
    </row>
    <row r="330" spans="1:11" ht="14.4" customHeight="1" x14ac:dyDescent="0.3">
      <c r="A330" s="664" t="s">
        <v>527</v>
      </c>
      <c r="B330" s="665" t="s">
        <v>2566</v>
      </c>
      <c r="C330" s="666" t="s">
        <v>544</v>
      </c>
      <c r="D330" s="667" t="s">
        <v>2570</v>
      </c>
      <c r="E330" s="666" t="s">
        <v>4649</v>
      </c>
      <c r="F330" s="667" t="s">
        <v>4650</v>
      </c>
      <c r="G330" s="666" t="s">
        <v>4218</v>
      </c>
      <c r="H330" s="666" t="s">
        <v>4219</v>
      </c>
      <c r="I330" s="668">
        <v>5.32</v>
      </c>
      <c r="J330" s="668">
        <v>600</v>
      </c>
      <c r="K330" s="669">
        <v>3192</v>
      </c>
    </row>
    <row r="331" spans="1:11" ht="14.4" customHeight="1" x14ac:dyDescent="0.3">
      <c r="A331" s="664" t="s">
        <v>527</v>
      </c>
      <c r="B331" s="665" t="s">
        <v>2566</v>
      </c>
      <c r="C331" s="666" t="s">
        <v>544</v>
      </c>
      <c r="D331" s="667" t="s">
        <v>2570</v>
      </c>
      <c r="E331" s="666" t="s">
        <v>4649</v>
      </c>
      <c r="F331" s="667" t="s">
        <v>4650</v>
      </c>
      <c r="G331" s="666" t="s">
        <v>4393</v>
      </c>
      <c r="H331" s="666" t="s">
        <v>4394</v>
      </c>
      <c r="I331" s="668">
        <v>2.9</v>
      </c>
      <c r="J331" s="668">
        <v>600</v>
      </c>
      <c r="K331" s="669">
        <v>1740</v>
      </c>
    </row>
    <row r="332" spans="1:11" ht="14.4" customHeight="1" x14ac:dyDescent="0.3">
      <c r="A332" s="664" t="s">
        <v>527</v>
      </c>
      <c r="B332" s="665" t="s">
        <v>2566</v>
      </c>
      <c r="C332" s="666" t="s">
        <v>544</v>
      </c>
      <c r="D332" s="667" t="s">
        <v>2570</v>
      </c>
      <c r="E332" s="666" t="s">
        <v>4649</v>
      </c>
      <c r="F332" s="667" t="s">
        <v>4650</v>
      </c>
      <c r="G332" s="666" t="s">
        <v>4395</v>
      </c>
      <c r="H332" s="666" t="s">
        <v>4396</v>
      </c>
      <c r="I332" s="668">
        <v>2.9050000000000002</v>
      </c>
      <c r="J332" s="668">
        <v>690</v>
      </c>
      <c r="K332" s="669">
        <v>2007</v>
      </c>
    </row>
    <row r="333" spans="1:11" ht="14.4" customHeight="1" x14ac:dyDescent="0.3">
      <c r="A333" s="664" t="s">
        <v>527</v>
      </c>
      <c r="B333" s="665" t="s">
        <v>2566</v>
      </c>
      <c r="C333" s="666" t="s">
        <v>544</v>
      </c>
      <c r="D333" s="667" t="s">
        <v>2570</v>
      </c>
      <c r="E333" s="666" t="s">
        <v>4649</v>
      </c>
      <c r="F333" s="667" t="s">
        <v>4650</v>
      </c>
      <c r="G333" s="666" t="s">
        <v>4268</v>
      </c>
      <c r="H333" s="666" t="s">
        <v>4269</v>
      </c>
      <c r="I333" s="668">
        <v>21.23</v>
      </c>
      <c r="J333" s="668">
        <v>200</v>
      </c>
      <c r="K333" s="669">
        <v>4246</v>
      </c>
    </row>
    <row r="334" spans="1:11" ht="14.4" customHeight="1" x14ac:dyDescent="0.3">
      <c r="A334" s="664" t="s">
        <v>527</v>
      </c>
      <c r="B334" s="665" t="s">
        <v>2566</v>
      </c>
      <c r="C334" s="666" t="s">
        <v>544</v>
      </c>
      <c r="D334" s="667" t="s">
        <v>2570</v>
      </c>
      <c r="E334" s="666" t="s">
        <v>4649</v>
      </c>
      <c r="F334" s="667" t="s">
        <v>4650</v>
      </c>
      <c r="G334" s="666" t="s">
        <v>4523</v>
      </c>
      <c r="H334" s="666" t="s">
        <v>4524</v>
      </c>
      <c r="I334" s="668">
        <v>907.5</v>
      </c>
      <c r="J334" s="668">
        <v>80</v>
      </c>
      <c r="K334" s="669">
        <v>72600</v>
      </c>
    </row>
    <row r="335" spans="1:11" ht="14.4" customHeight="1" x14ac:dyDescent="0.3">
      <c r="A335" s="664" t="s">
        <v>527</v>
      </c>
      <c r="B335" s="665" t="s">
        <v>2566</v>
      </c>
      <c r="C335" s="666" t="s">
        <v>544</v>
      </c>
      <c r="D335" s="667" t="s">
        <v>2570</v>
      </c>
      <c r="E335" s="666" t="s">
        <v>4649</v>
      </c>
      <c r="F335" s="667" t="s">
        <v>4650</v>
      </c>
      <c r="G335" s="666" t="s">
        <v>4525</v>
      </c>
      <c r="H335" s="666" t="s">
        <v>4526</v>
      </c>
      <c r="I335" s="668">
        <v>791.34</v>
      </c>
      <c r="J335" s="668">
        <v>10</v>
      </c>
      <c r="K335" s="669">
        <v>7913.4</v>
      </c>
    </row>
    <row r="336" spans="1:11" ht="14.4" customHeight="1" x14ac:dyDescent="0.3">
      <c r="A336" s="664" t="s">
        <v>527</v>
      </c>
      <c r="B336" s="665" t="s">
        <v>2566</v>
      </c>
      <c r="C336" s="666" t="s">
        <v>544</v>
      </c>
      <c r="D336" s="667" t="s">
        <v>2570</v>
      </c>
      <c r="E336" s="666" t="s">
        <v>4649</v>
      </c>
      <c r="F336" s="667" t="s">
        <v>4650</v>
      </c>
      <c r="G336" s="666" t="s">
        <v>4527</v>
      </c>
      <c r="H336" s="666" t="s">
        <v>4528</v>
      </c>
      <c r="I336" s="668">
        <v>4189.4799999999996</v>
      </c>
      <c r="J336" s="668">
        <v>1</v>
      </c>
      <c r="K336" s="669">
        <v>4189.4799999999996</v>
      </c>
    </row>
    <row r="337" spans="1:11" ht="14.4" customHeight="1" x14ac:dyDescent="0.3">
      <c r="A337" s="664" t="s">
        <v>527</v>
      </c>
      <c r="B337" s="665" t="s">
        <v>2566</v>
      </c>
      <c r="C337" s="666" t="s">
        <v>544</v>
      </c>
      <c r="D337" s="667" t="s">
        <v>2570</v>
      </c>
      <c r="E337" s="666" t="s">
        <v>4649</v>
      </c>
      <c r="F337" s="667" t="s">
        <v>4650</v>
      </c>
      <c r="G337" s="666" t="s">
        <v>4529</v>
      </c>
      <c r="H337" s="666" t="s">
        <v>4530</v>
      </c>
      <c r="I337" s="668">
        <v>5058.0200000000004</v>
      </c>
      <c r="J337" s="668">
        <v>1</v>
      </c>
      <c r="K337" s="669">
        <v>5058.0200000000004</v>
      </c>
    </row>
    <row r="338" spans="1:11" ht="14.4" customHeight="1" x14ac:dyDescent="0.3">
      <c r="A338" s="664" t="s">
        <v>527</v>
      </c>
      <c r="B338" s="665" t="s">
        <v>2566</v>
      </c>
      <c r="C338" s="666" t="s">
        <v>544</v>
      </c>
      <c r="D338" s="667" t="s">
        <v>2570</v>
      </c>
      <c r="E338" s="666" t="s">
        <v>4649</v>
      </c>
      <c r="F338" s="667" t="s">
        <v>4650</v>
      </c>
      <c r="G338" s="666" t="s">
        <v>4531</v>
      </c>
      <c r="H338" s="666" t="s">
        <v>4532</v>
      </c>
      <c r="I338" s="668">
        <v>1986.4433333333334</v>
      </c>
      <c r="J338" s="668">
        <v>13</v>
      </c>
      <c r="K338" s="669">
        <v>25823.5</v>
      </c>
    </row>
    <row r="339" spans="1:11" ht="14.4" customHeight="1" x14ac:dyDescent="0.3">
      <c r="A339" s="664" t="s">
        <v>527</v>
      </c>
      <c r="B339" s="665" t="s">
        <v>2566</v>
      </c>
      <c r="C339" s="666" t="s">
        <v>544</v>
      </c>
      <c r="D339" s="667" t="s">
        <v>2570</v>
      </c>
      <c r="E339" s="666" t="s">
        <v>4649</v>
      </c>
      <c r="F339" s="667" t="s">
        <v>4650</v>
      </c>
      <c r="G339" s="666" t="s">
        <v>4476</v>
      </c>
      <c r="H339" s="666" t="s">
        <v>4477</v>
      </c>
      <c r="I339" s="668">
        <v>9.8000000000000007</v>
      </c>
      <c r="J339" s="668">
        <v>800</v>
      </c>
      <c r="K339" s="669">
        <v>7840.8</v>
      </c>
    </row>
    <row r="340" spans="1:11" ht="14.4" customHeight="1" x14ac:dyDescent="0.3">
      <c r="A340" s="664" t="s">
        <v>527</v>
      </c>
      <c r="B340" s="665" t="s">
        <v>2566</v>
      </c>
      <c r="C340" s="666" t="s">
        <v>544</v>
      </c>
      <c r="D340" s="667" t="s">
        <v>2570</v>
      </c>
      <c r="E340" s="666" t="s">
        <v>4649</v>
      </c>
      <c r="F340" s="667" t="s">
        <v>4650</v>
      </c>
      <c r="G340" s="666" t="s">
        <v>4533</v>
      </c>
      <c r="H340" s="666" t="s">
        <v>4534</v>
      </c>
      <c r="I340" s="668">
        <v>10.53</v>
      </c>
      <c r="J340" s="668">
        <v>600</v>
      </c>
      <c r="K340" s="669">
        <v>6318</v>
      </c>
    </row>
    <row r="341" spans="1:11" ht="14.4" customHeight="1" x14ac:dyDescent="0.3">
      <c r="A341" s="664" t="s">
        <v>527</v>
      </c>
      <c r="B341" s="665" t="s">
        <v>2566</v>
      </c>
      <c r="C341" s="666" t="s">
        <v>544</v>
      </c>
      <c r="D341" s="667" t="s">
        <v>2570</v>
      </c>
      <c r="E341" s="666" t="s">
        <v>4649</v>
      </c>
      <c r="F341" s="667" t="s">
        <v>4650</v>
      </c>
      <c r="G341" s="666" t="s">
        <v>4535</v>
      </c>
      <c r="H341" s="666" t="s">
        <v>4536</v>
      </c>
      <c r="I341" s="668">
        <v>2480.5</v>
      </c>
      <c r="J341" s="668">
        <v>5</v>
      </c>
      <c r="K341" s="669">
        <v>12402.5</v>
      </c>
    </row>
    <row r="342" spans="1:11" ht="14.4" customHeight="1" x14ac:dyDescent="0.3">
      <c r="A342" s="664" t="s">
        <v>527</v>
      </c>
      <c r="B342" s="665" t="s">
        <v>2566</v>
      </c>
      <c r="C342" s="666" t="s">
        <v>544</v>
      </c>
      <c r="D342" s="667" t="s">
        <v>2570</v>
      </c>
      <c r="E342" s="666" t="s">
        <v>4653</v>
      </c>
      <c r="F342" s="667" t="s">
        <v>4654</v>
      </c>
      <c r="G342" s="666" t="s">
        <v>4537</v>
      </c>
      <c r="H342" s="666" t="s">
        <v>4538</v>
      </c>
      <c r="I342" s="668">
        <v>960.74</v>
      </c>
      <c r="J342" s="668">
        <v>45</v>
      </c>
      <c r="K342" s="669">
        <v>43233.3</v>
      </c>
    </row>
    <row r="343" spans="1:11" ht="14.4" customHeight="1" x14ac:dyDescent="0.3">
      <c r="A343" s="664" t="s">
        <v>527</v>
      </c>
      <c r="B343" s="665" t="s">
        <v>2566</v>
      </c>
      <c r="C343" s="666" t="s">
        <v>544</v>
      </c>
      <c r="D343" s="667" t="s">
        <v>2570</v>
      </c>
      <c r="E343" s="666" t="s">
        <v>4653</v>
      </c>
      <c r="F343" s="667" t="s">
        <v>4654</v>
      </c>
      <c r="G343" s="666" t="s">
        <v>4539</v>
      </c>
      <c r="H343" s="666" t="s">
        <v>4540</v>
      </c>
      <c r="I343" s="668">
        <v>2182.84</v>
      </c>
      <c r="J343" s="668">
        <v>41</v>
      </c>
      <c r="K343" s="669">
        <v>89496.439999999988</v>
      </c>
    </row>
    <row r="344" spans="1:11" ht="14.4" customHeight="1" x14ac:dyDescent="0.3">
      <c r="A344" s="664" t="s">
        <v>527</v>
      </c>
      <c r="B344" s="665" t="s">
        <v>2566</v>
      </c>
      <c r="C344" s="666" t="s">
        <v>544</v>
      </c>
      <c r="D344" s="667" t="s">
        <v>2570</v>
      </c>
      <c r="E344" s="666" t="s">
        <v>4653</v>
      </c>
      <c r="F344" s="667" t="s">
        <v>4654</v>
      </c>
      <c r="G344" s="666" t="s">
        <v>4541</v>
      </c>
      <c r="H344" s="666" t="s">
        <v>4542</v>
      </c>
      <c r="I344" s="668">
        <v>960.7399999999999</v>
      </c>
      <c r="J344" s="668">
        <v>145</v>
      </c>
      <c r="K344" s="669">
        <v>139307.29999999999</v>
      </c>
    </row>
    <row r="345" spans="1:11" ht="14.4" customHeight="1" x14ac:dyDescent="0.3">
      <c r="A345" s="664" t="s">
        <v>527</v>
      </c>
      <c r="B345" s="665" t="s">
        <v>2566</v>
      </c>
      <c r="C345" s="666" t="s">
        <v>544</v>
      </c>
      <c r="D345" s="667" t="s">
        <v>2570</v>
      </c>
      <c r="E345" s="666" t="s">
        <v>4653</v>
      </c>
      <c r="F345" s="667" t="s">
        <v>4654</v>
      </c>
      <c r="G345" s="666" t="s">
        <v>4543</v>
      </c>
      <c r="H345" s="666" t="s">
        <v>4544</v>
      </c>
      <c r="I345" s="668">
        <v>960.7399999999999</v>
      </c>
      <c r="J345" s="668">
        <v>80</v>
      </c>
      <c r="K345" s="669">
        <v>76859.199999999997</v>
      </c>
    </row>
    <row r="346" spans="1:11" ht="14.4" customHeight="1" x14ac:dyDescent="0.3">
      <c r="A346" s="664" t="s">
        <v>527</v>
      </c>
      <c r="B346" s="665" t="s">
        <v>2566</v>
      </c>
      <c r="C346" s="666" t="s">
        <v>544</v>
      </c>
      <c r="D346" s="667" t="s">
        <v>2570</v>
      </c>
      <c r="E346" s="666" t="s">
        <v>4653</v>
      </c>
      <c r="F346" s="667" t="s">
        <v>4654</v>
      </c>
      <c r="G346" s="666" t="s">
        <v>4545</v>
      </c>
      <c r="H346" s="666" t="s">
        <v>4546</v>
      </c>
      <c r="I346" s="668">
        <v>6980.49</v>
      </c>
      <c r="J346" s="668">
        <v>10</v>
      </c>
      <c r="K346" s="669">
        <v>69804.899999999994</v>
      </c>
    </row>
    <row r="347" spans="1:11" ht="14.4" customHeight="1" x14ac:dyDescent="0.3">
      <c r="A347" s="664" t="s">
        <v>527</v>
      </c>
      <c r="B347" s="665" t="s">
        <v>2566</v>
      </c>
      <c r="C347" s="666" t="s">
        <v>544</v>
      </c>
      <c r="D347" s="667" t="s">
        <v>2570</v>
      </c>
      <c r="E347" s="666" t="s">
        <v>4653</v>
      </c>
      <c r="F347" s="667" t="s">
        <v>4654</v>
      </c>
      <c r="G347" s="666" t="s">
        <v>4547</v>
      </c>
      <c r="H347" s="666" t="s">
        <v>4548</v>
      </c>
      <c r="I347" s="668">
        <v>2182.84</v>
      </c>
      <c r="J347" s="668">
        <v>15</v>
      </c>
      <c r="K347" s="669">
        <v>32742.600000000002</v>
      </c>
    </row>
    <row r="348" spans="1:11" ht="14.4" customHeight="1" x14ac:dyDescent="0.3">
      <c r="A348" s="664" t="s">
        <v>527</v>
      </c>
      <c r="B348" s="665" t="s">
        <v>2566</v>
      </c>
      <c r="C348" s="666" t="s">
        <v>544</v>
      </c>
      <c r="D348" s="667" t="s">
        <v>2570</v>
      </c>
      <c r="E348" s="666" t="s">
        <v>4653</v>
      </c>
      <c r="F348" s="667" t="s">
        <v>4654</v>
      </c>
      <c r="G348" s="666" t="s">
        <v>4549</v>
      </c>
      <c r="H348" s="666" t="s">
        <v>4550</v>
      </c>
      <c r="I348" s="668">
        <v>6980.49</v>
      </c>
      <c r="J348" s="668">
        <v>10</v>
      </c>
      <c r="K348" s="669">
        <v>69804.899999999994</v>
      </c>
    </row>
    <row r="349" spans="1:11" ht="14.4" customHeight="1" x14ac:dyDescent="0.3">
      <c r="A349" s="664" t="s">
        <v>527</v>
      </c>
      <c r="B349" s="665" t="s">
        <v>2566</v>
      </c>
      <c r="C349" s="666" t="s">
        <v>544</v>
      </c>
      <c r="D349" s="667" t="s">
        <v>2570</v>
      </c>
      <c r="E349" s="666" t="s">
        <v>4653</v>
      </c>
      <c r="F349" s="667" t="s">
        <v>4654</v>
      </c>
      <c r="G349" s="666" t="s">
        <v>4551</v>
      </c>
      <c r="H349" s="666" t="s">
        <v>4552</v>
      </c>
      <c r="I349" s="668">
        <v>1531.86</v>
      </c>
      <c r="J349" s="668">
        <v>15</v>
      </c>
      <c r="K349" s="669">
        <v>22977.9</v>
      </c>
    </row>
    <row r="350" spans="1:11" ht="14.4" customHeight="1" x14ac:dyDescent="0.3">
      <c r="A350" s="664" t="s">
        <v>527</v>
      </c>
      <c r="B350" s="665" t="s">
        <v>2566</v>
      </c>
      <c r="C350" s="666" t="s">
        <v>544</v>
      </c>
      <c r="D350" s="667" t="s">
        <v>2570</v>
      </c>
      <c r="E350" s="666" t="s">
        <v>4653</v>
      </c>
      <c r="F350" s="667" t="s">
        <v>4654</v>
      </c>
      <c r="G350" s="666" t="s">
        <v>4553</v>
      </c>
      <c r="H350" s="666" t="s">
        <v>4554</v>
      </c>
      <c r="I350" s="668">
        <v>2182.84</v>
      </c>
      <c r="J350" s="668">
        <v>5</v>
      </c>
      <c r="K350" s="669">
        <v>10914.2</v>
      </c>
    </row>
    <row r="351" spans="1:11" ht="14.4" customHeight="1" x14ac:dyDescent="0.3">
      <c r="A351" s="664" t="s">
        <v>527</v>
      </c>
      <c r="B351" s="665" t="s">
        <v>2566</v>
      </c>
      <c r="C351" s="666" t="s">
        <v>544</v>
      </c>
      <c r="D351" s="667" t="s">
        <v>2570</v>
      </c>
      <c r="E351" s="666" t="s">
        <v>4653</v>
      </c>
      <c r="F351" s="667" t="s">
        <v>4654</v>
      </c>
      <c r="G351" s="666" t="s">
        <v>4555</v>
      </c>
      <c r="H351" s="666" t="s">
        <v>4556</v>
      </c>
      <c r="I351" s="668">
        <v>960.74</v>
      </c>
      <c r="J351" s="668">
        <v>50</v>
      </c>
      <c r="K351" s="669">
        <v>48037</v>
      </c>
    </row>
    <row r="352" spans="1:11" ht="14.4" customHeight="1" x14ac:dyDescent="0.3">
      <c r="A352" s="664" t="s">
        <v>527</v>
      </c>
      <c r="B352" s="665" t="s">
        <v>2566</v>
      </c>
      <c r="C352" s="666" t="s">
        <v>544</v>
      </c>
      <c r="D352" s="667" t="s">
        <v>2570</v>
      </c>
      <c r="E352" s="666" t="s">
        <v>4653</v>
      </c>
      <c r="F352" s="667" t="s">
        <v>4654</v>
      </c>
      <c r="G352" s="666" t="s">
        <v>4557</v>
      </c>
      <c r="H352" s="666" t="s">
        <v>4558</v>
      </c>
      <c r="I352" s="668">
        <v>960.74</v>
      </c>
      <c r="J352" s="668">
        <v>49</v>
      </c>
      <c r="K352" s="669">
        <v>47076.259999999995</v>
      </c>
    </row>
    <row r="353" spans="1:11" ht="14.4" customHeight="1" x14ac:dyDescent="0.3">
      <c r="A353" s="664" t="s">
        <v>527</v>
      </c>
      <c r="B353" s="665" t="s">
        <v>2566</v>
      </c>
      <c r="C353" s="666" t="s">
        <v>544</v>
      </c>
      <c r="D353" s="667" t="s">
        <v>2570</v>
      </c>
      <c r="E353" s="666" t="s">
        <v>4653</v>
      </c>
      <c r="F353" s="667" t="s">
        <v>4654</v>
      </c>
      <c r="G353" s="666" t="s">
        <v>4559</v>
      </c>
      <c r="H353" s="666" t="s">
        <v>4560</v>
      </c>
      <c r="I353" s="668">
        <v>2182.84</v>
      </c>
      <c r="J353" s="668">
        <v>10</v>
      </c>
      <c r="K353" s="669">
        <v>21828.400000000001</v>
      </c>
    </row>
    <row r="354" spans="1:11" ht="14.4" customHeight="1" x14ac:dyDescent="0.3">
      <c r="A354" s="664" t="s">
        <v>527</v>
      </c>
      <c r="B354" s="665" t="s">
        <v>2566</v>
      </c>
      <c r="C354" s="666" t="s">
        <v>544</v>
      </c>
      <c r="D354" s="667" t="s">
        <v>2570</v>
      </c>
      <c r="E354" s="666" t="s">
        <v>4653</v>
      </c>
      <c r="F354" s="667" t="s">
        <v>4654</v>
      </c>
      <c r="G354" s="666" t="s">
        <v>4561</v>
      </c>
      <c r="H354" s="666" t="s">
        <v>4562</v>
      </c>
      <c r="I354" s="668">
        <v>2182.84</v>
      </c>
      <c r="J354" s="668">
        <v>5</v>
      </c>
      <c r="K354" s="669">
        <v>10914.2</v>
      </c>
    </row>
    <row r="355" spans="1:11" ht="14.4" customHeight="1" x14ac:dyDescent="0.3">
      <c r="A355" s="664" t="s">
        <v>527</v>
      </c>
      <c r="B355" s="665" t="s">
        <v>2566</v>
      </c>
      <c r="C355" s="666" t="s">
        <v>544</v>
      </c>
      <c r="D355" s="667" t="s">
        <v>2570</v>
      </c>
      <c r="E355" s="666" t="s">
        <v>4653</v>
      </c>
      <c r="F355" s="667" t="s">
        <v>4654</v>
      </c>
      <c r="G355" s="666" t="s">
        <v>4563</v>
      </c>
      <c r="H355" s="666" t="s">
        <v>4564</v>
      </c>
      <c r="I355" s="668">
        <v>6980.49</v>
      </c>
      <c r="J355" s="668">
        <v>6</v>
      </c>
      <c r="K355" s="669">
        <v>41882.94</v>
      </c>
    </row>
    <row r="356" spans="1:11" ht="14.4" customHeight="1" x14ac:dyDescent="0.3">
      <c r="A356" s="664" t="s">
        <v>527</v>
      </c>
      <c r="B356" s="665" t="s">
        <v>2566</v>
      </c>
      <c r="C356" s="666" t="s">
        <v>544</v>
      </c>
      <c r="D356" s="667" t="s">
        <v>2570</v>
      </c>
      <c r="E356" s="666" t="s">
        <v>4653</v>
      </c>
      <c r="F356" s="667" t="s">
        <v>4654</v>
      </c>
      <c r="G356" s="666" t="s">
        <v>4565</v>
      </c>
      <c r="H356" s="666" t="s">
        <v>4566</v>
      </c>
      <c r="I356" s="668">
        <v>6980.49</v>
      </c>
      <c r="J356" s="668">
        <v>6</v>
      </c>
      <c r="K356" s="669">
        <v>41882.94</v>
      </c>
    </row>
    <row r="357" spans="1:11" ht="14.4" customHeight="1" x14ac:dyDescent="0.3">
      <c r="A357" s="664" t="s">
        <v>527</v>
      </c>
      <c r="B357" s="665" t="s">
        <v>2566</v>
      </c>
      <c r="C357" s="666" t="s">
        <v>544</v>
      </c>
      <c r="D357" s="667" t="s">
        <v>2570</v>
      </c>
      <c r="E357" s="666" t="s">
        <v>4653</v>
      </c>
      <c r="F357" s="667" t="s">
        <v>4654</v>
      </c>
      <c r="G357" s="666" t="s">
        <v>4567</v>
      </c>
      <c r="H357" s="666" t="s">
        <v>4568</v>
      </c>
      <c r="I357" s="668">
        <v>1409.89</v>
      </c>
      <c r="J357" s="668">
        <v>30</v>
      </c>
      <c r="K357" s="669">
        <v>42296.76</v>
      </c>
    </row>
    <row r="358" spans="1:11" ht="14.4" customHeight="1" x14ac:dyDescent="0.3">
      <c r="A358" s="664" t="s">
        <v>527</v>
      </c>
      <c r="B358" s="665" t="s">
        <v>2566</v>
      </c>
      <c r="C358" s="666" t="s">
        <v>544</v>
      </c>
      <c r="D358" s="667" t="s">
        <v>2570</v>
      </c>
      <c r="E358" s="666" t="s">
        <v>4653</v>
      </c>
      <c r="F358" s="667" t="s">
        <v>4654</v>
      </c>
      <c r="G358" s="666" t="s">
        <v>4569</v>
      </c>
      <c r="H358" s="666" t="s">
        <v>4570</v>
      </c>
      <c r="I358" s="668">
        <v>6980.49</v>
      </c>
      <c r="J358" s="668">
        <v>10</v>
      </c>
      <c r="K358" s="669">
        <v>69804.899999999994</v>
      </c>
    </row>
    <row r="359" spans="1:11" ht="14.4" customHeight="1" x14ac:dyDescent="0.3">
      <c r="A359" s="664" t="s">
        <v>527</v>
      </c>
      <c r="B359" s="665" t="s">
        <v>2566</v>
      </c>
      <c r="C359" s="666" t="s">
        <v>544</v>
      </c>
      <c r="D359" s="667" t="s">
        <v>2570</v>
      </c>
      <c r="E359" s="666" t="s">
        <v>4653</v>
      </c>
      <c r="F359" s="667" t="s">
        <v>4654</v>
      </c>
      <c r="G359" s="666" t="s">
        <v>4571</v>
      </c>
      <c r="H359" s="666" t="s">
        <v>4572</v>
      </c>
      <c r="I359" s="668">
        <v>960.74</v>
      </c>
      <c r="J359" s="668">
        <v>25</v>
      </c>
      <c r="K359" s="669">
        <v>24018.5</v>
      </c>
    </row>
    <row r="360" spans="1:11" ht="14.4" customHeight="1" x14ac:dyDescent="0.3">
      <c r="A360" s="664" t="s">
        <v>527</v>
      </c>
      <c r="B360" s="665" t="s">
        <v>2566</v>
      </c>
      <c r="C360" s="666" t="s">
        <v>544</v>
      </c>
      <c r="D360" s="667" t="s">
        <v>2570</v>
      </c>
      <c r="E360" s="666" t="s">
        <v>4653</v>
      </c>
      <c r="F360" s="667" t="s">
        <v>4654</v>
      </c>
      <c r="G360" s="666" t="s">
        <v>4573</v>
      </c>
      <c r="H360" s="666" t="s">
        <v>4574</v>
      </c>
      <c r="I360" s="668">
        <v>1531.86</v>
      </c>
      <c r="J360" s="668">
        <v>20</v>
      </c>
      <c r="K360" s="669">
        <v>30637.200000000001</v>
      </c>
    </row>
    <row r="361" spans="1:11" ht="14.4" customHeight="1" x14ac:dyDescent="0.3">
      <c r="A361" s="664" t="s">
        <v>527</v>
      </c>
      <c r="B361" s="665" t="s">
        <v>2566</v>
      </c>
      <c r="C361" s="666" t="s">
        <v>544</v>
      </c>
      <c r="D361" s="667" t="s">
        <v>2570</v>
      </c>
      <c r="E361" s="666" t="s">
        <v>4653</v>
      </c>
      <c r="F361" s="667" t="s">
        <v>4654</v>
      </c>
      <c r="G361" s="666" t="s">
        <v>4575</v>
      </c>
      <c r="H361" s="666" t="s">
        <v>4576</v>
      </c>
      <c r="I361" s="668">
        <v>960.74</v>
      </c>
      <c r="J361" s="668">
        <v>30</v>
      </c>
      <c r="K361" s="669">
        <v>28822.2</v>
      </c>
    </row>
    <row r="362" spans="1:11" ht="14.4" customHeight="1" x14ac:dyDescent="0.3">
      <c r="A362" s="664" t="s">
        <v>527</v>
      </c>
      <c r="B362" s="665" t="s">
        <v>2566</v>
      </c>
      <c r="C362" s="666" t="s">
        <v>544</v>
      </c>
      <c r="D362" s="667" t="s">
        <v>2570</v>
      </c>
      <c r="E362" s="666" t="s">
        <v>4653</v>
      </c>
      <c r="F362" s="667" t="s">
        <v>4654</v>
      </c>
      <c r="G362" s="666" t="s">
        <v>4577</v>
      </c>
      <c r="H362" s="666" t="s">
        <v>4578</v>
      </c>
      <c r="I362" s="668">
        <v>1962.62</v>
      </c>
      <c r="J362" s="668">
        <v>5</v>
      </c>
      <c r="K362" s="669">
        <v>9813.1</v>
      </c>
    </row>
    <row r="363" spans="1:11" ht="14.4" customHeight="1" x14ac:dyDescent="0.3">
      <c r="A363" s="664" t="s">
        <v>527</v>
      </c>
      <c r="B363" s="665" t="s">
        <v>2566</v>
      </c>
      <c r="C363" s="666" t="s">
        <v>544</v>
      </c>
      <c r="D363" s="667" t="s">
        <v>2570</v>
      </c>
      <c r="E363" s="666" t="s">
        <v>4669</v>
      </c>
      <c r="F363" s="667" t="s">
        <v>4670</v>
      </c>
      <c r="G363" s="666" t="s">
        <v>4579</v>
      </c>
      <c r="H363" s="666" t="s">
        <v>4580</v>
      </c>
      <c r="I363" s="668">
        <v>1713.5</v>
      </c>
      <c r="J363" s="668">
        <v>1</v>
      </c>
      <c r="K363" s="669">
        <v>1713.5</v>
      </c>
    </row>
    <row r="364" spans="1:11" ht="14.4" customHeight="1" x14ac:dyDescent="0.3">
      <c r="A364" s="664" t="s">
        <v>527</v>
      </c>
      <c r="B364" s="665" t="s">
        <v>2566</v>
      </c>
      <c r="C364" s="666" t="s">
        <v>544</v>
      </c>
      <c r="D364" s="667" t="s">
        <v>2570</v>
      </c>
      <c r="E364" s="666" t="s">
        <v>4669</v>
      </c>
      <c r="F364" s="667" t="s">
        <v>4670</v>
      </c>
      <c r="G364" s="666" t="s">
        <v>4581</v>
      </c>
      <c r="H364" s="666" t="s">
        <v>4582</v>
      </c>
      <c r="I364" s="668">
        <v>14347.58</v>
      </c>
      <c r="J364" s="668">
        <v>1</v>
      </c>
      <c r="K364" s="669">
        <v>14347.58</v>
      </c>
    </row>
    <row r="365" spans="1:11" ht="14.4" customHeight="1" x14ac:dyDescent="0.3">
      <c r="A365" s="664" t="s">
        <v>527</v>
      </c>
      <c r="B365" s="665" t="s">
        <v>2566</v>
      </c>
      <c r="C365" s="666" t="s">
        <v>544</v>
      </c>
      <c r="D365" s="667" t="s">
        <v>2570</v>
      </c>
      <c r="E365" s="666" t="s">
        <v>4657</v>
      </c>
      <c r="F365" s="667" t="s">
        <v>4658</v>
      </c>
      <c r="G365" s="666" t="s">
        <v>4583</v>
      </c>
      <c r="H365" s="666" t="s">
        <v>4584</v>
      </c>
      <c r="I365" s="668">
        <v>27.25</v>
      </c>
      <c r="J365" s="668">
        <v>144</v>
      </c>
      <c r="K365" s="669">
        <v>3924.72</v>
      </c>
    </row>
    <row r="366" spans="1:11" ht="14.4" customHeight="1" x14ac:dyDescent="0.3">
      <c r="A366" s="664" t="s">
        <v>527</v>
      </c>
      <c r="B366" s="665" t="s">
        <v>2566</v>
      </c>
      <c r="C366" s="666" t="s">
        <v>544</v>
      </c>
      <c r="D366" s="667" t="s">
        <v>2570</v>
      </c>
      <c r="E366" s="666" t="s">
        <v>4657</v>
      </c>
      <c r="F366" s="667" t="s">
        <v>4658</v>
      </c>
      <c r="G366" s="666" t="s">
        <v>4585</v>
      </c>
      <c r="H366" s="666" t="s">
        <v>4586</v>
      </c>
      <c r="I366" s="668">
        <v>39.67</v>
      </c>
      <c r="J366" s="668">
        <v>108</v>
      </c>
      <c r="K366" s="669">
        <v>4284.8999999999996</v>
      </c>
    </row>
    <row r="367" spans="1:11" ht="14.4" customHeight="1" x14ac:dyDescent="0.3">
      <c r="A367" s="664" t="s">
        <v>527</v>
      </c>
      <c r="B367" s="665" t="s">
        <v>2566</v>
      </c>
      <c r="C367" s="666" t="s">
        <v>544</v>
      </c>
      <c r="D367" s="667" t="s">
        <v>2570</v>
      </c>
      <c r="E367" s="666" t="s">
        <v>4657</v>
      </c>
      <c r="F367" s="667" t="s">
        <v>4658</v>
      </c>
      <c r="G367" s="666" t="s">
        <v>4397</v>
      </c>
      <c r="H367" s="666" t="s">
        <v>4398</v>
      </c>
      <c r="I367" s="668">
        <v>26.57</v>
      </c>
      <c r="J367" s="668">
        <v>108</v>
      </c>
      <c r="K367" s="669">
        <v>2869.2</v>
      </c>
    </row>
    <row r="368" spans="1:11" ht="14.4" customHeight="1" x14ac:dyDescent="0.3">
      <c r="A368" s="664" t="s">
        <v>527</v>
      </c>
      <c r="B368" s="665" t="s">
        <v>2566</v>
      </c>
      <c r="C368" s="666" t="s">
        <v>544</v>
      </c>
      <c r="D368" s="667" t="s">
        <v>2570</v>
      </c>
      <c r="E368" s="666" t="s">
        <v>4657</v>
      </c>
      <c r="F368" s="667" t="s">
        <v>4658</v>
      </c>
      <c r="G368" s="666" t="s">
        <v>4587</v>
      </c>
      <c r="H368" s="666" t="s">
        <v>4588</v>
      </c>
      <c r="I368" s="668">
        <v>132.25</v>
      </c>
      <c r="J368" s="668">
        <v>252</v>
      </c>
      <c r="K368" s="669">
        <v>33327</v>
      </c>
    </row>
    <row r="369" spans="1:11" ht="14.4" customHeight="1" x14ac:dyDescent="0.3">
      <c r="A369" s="664" t="s">
        <v>527</v>
      </c>
      <c r="B369" s="665" t="s">
        <v>2566</v>
      </c>
      <c r="C369" s="666" t="s">
        <v>544</v>
      </c>
      <c r="D369" s="667" t="s">
        <v>2570</v>
      </c>
      <c r="E369" s="666" t="s">
        <v>4657</v>
      </c>
      <c r="F369" s="667" t="s">
        <v>4658</v>
      </c>
      <c r="G369" s="666" t="s">
        <v>4589</v>
      </c>
      <c r="H369" s="666" t="s">
        <v>4590</v>
      </c>
      <c r="I369" s="668">
        <v>216.03</v>
      </c>
      <c r="J369" s="668">
        <v>60</v>
      </c>
      <c r="K369" s="669">
        <v>12961.65</v>
      </c>
    </row>
    <row r="370" spans="1:11" ht="14.4" customHeight="1" x14ac:dyDescent="0.3">
      <c r="A370" s="664" t="s">
        <v>527</v>
      </c>
      <c r="B370" s="665" t="s">
        <v>2566</v>
      </c>
      <c r="C370" s="666" t="s">
        <v>544</v>
      </c>
      <c r="D370" s="667" t="s">
        <v>2570</v>
      </c>
      <c r="E370" s="666" t="s">
        <v>4671</v>
      </c>
      <c r="F370" s="667" t="s">
        <v>4672</v>
      </c>
      <c r="G370" s="666" t="s">
        <v>4591</v>
      </c>
      <c r="H370" s="666" t="s">
        <v>4592</v>
      </c>
      <c r="I370" s="668">
        <v>27014.535555555558</v>
      </c>
      <c r="J370" s="668">
        <v>39</v>
      </c>
      <c r="K370" s="669">
        <v>1053566.95</v>
      </c>
    </row>
    <row r="371" spans="1:11" ht="14.4" customHeight="1" x14ac:dyDescent="0.3">
      <c r="A371" s="664" t="s">
        <v>527</v>
      </c>
      <c r="B371" s="665" t="s">
        <v>2566</v>
      </c>
      <c r="C371" s="666" t="s">
        <v>544</v>
      </c>
      <c r="D371" s="667" t="s">
        <v>2570</v>
      </c>
      <c r="E371" s="666" t="s">
        <v>4671</v>
      </c>
      <c r="F371" s="667" t="s">
        <v>4672</v>
      </c>
      <c r="G371" s="666" t="s">
        <v>4593</v>
      </c>
      <c r="H371" s="666" t="s">
        <v>4594</v>
      </c>
      <c r="I371" s="668">
        <v>25318.7</v>
      </c>
      <c r="J371" s="668">
        <v>2</v>
      </c>
      <c r="K371" s="669">
        <v>50637.4</v>
      </c>
    </row>
    <row r="372" spans="1:11" ht="14.4" customHeight="1" x14ac:dyDescent="0.3">
      <c r="A372" s="664" t="s">
        <v>527</v>
      </c>
      <c r="B372" s="665" t="s">
        <v>2566</v>
      </c>
      <c r="C372" s="666" t="s">
        <v>544</v>
      </c>
      <c r="D372" s="667" t="s">
        <v>2570</v>
      </c>
      <c r="E372" s="666" t="s">
        <v>4671</v>
      </c>
      <c r="F372" s="667" t="s">
        <v>4672</v>
      </c>
      <c r="G372" s="666" t="s">
        <v>4595</v>
      </c>
      <c r="H372" s="666" t="s">
        <v>4596</v>
      </c>
      <c r="I372" s="668">
        <v>26724.39</v>
      </c>
      <c r="J372" s="668">
        <v>1</v>
      </c>
      <c r="K372" s="669">
        <v>26724.39</v>
      </c>
    </row>
    <row r="373" spans="1:11" ht="14.4" customHeight="1" x14ac:dyDescent="0.3">
      <c r="A373" s="664" t="s">
        <v>527</v>
      </c>
      <c r="B373" s="665" t="s">
        <v>2566</v>
      </c>
      <c r="C373" s="666" t="s">
        <v>544</v>
      </c>
      <c r="D373" s="667" t="s">
        <v>2570</v>
      </c>
      <c r="E373" s="666" t="s">
        <v>4671</v>
      </c>
      <c r="F373" s="667" t="s">
        <v>4672</v>
      </c>
      <c r="G373" s="666" t="s">
        <v>4597</v>
      </c>
      <c r="H373" s="666" t="s">
        <v>4598</v>
      </c>
      <c r="I373" s="668">
        <v>63993.005000000005</v>
      </c>
      <c r="J373" s="668">
        <v>10</v>
      </c>
      <c r="K373" s="669">
        <v>639930.07000000007</v>
      </c>
    </row>
    <row r="374" spans="1:11" ht="14.4" customHeight="1" x14ac:dyDescent="0.3">
      <c r="A374" s="664" t="s">
        <v>527</v>
      </c>
      <c r="B374" s="665" t="s">
        <v>2566</v>
      </c>
      <c r="C374" s="666" t="s">
        <v>544</v>
      </c>
      <c r="D374" s="667" t="s">
        <v>2570</v>
      </c>
      <c r="E374" s="666" t="s">
        <v>4671</v>
      </c>
      <c r="F374" s="667" t="s">
        <v>4672</v>
      </c>
      <c r="G374" s="666" t="s">
        <v>4599</v>
      </c>
      <c r="H374" s="666" t="s">
        <v>4600</v>
      </c>
      <c r="I374" s="668">
        <v>56080.9</v>
      </c>
      <c r="J374" s="668">
        <v>11</v>
      </c>
      <c r="K374" s="669">
        <v>616889.89</v>
      </c>
    </row>
    <row r="375" spans="1:11" ht="14.4" customHeight="1" x14ac:dyDescent="0.3">
      <c r="A375" s="664" t="s">
        <v>527</v>
      </c>
      <c r="B375" s="665" t="s">
        <v>2566</v>
      </c>
      <c r="C375" s="666" t="s">
        <v>544</v>
      </c>
      <c r="D375" s="667" t="s">
        <v>2570</v>
      </c>
      <c r="E375" s="666" t="s">
        <v>4671</v>
      </c>
      <c r="F375" s="667" t="s">
        <v>4672</v>
      </c>
      <c r="G375" s="666" t="s">
        <v>4601</v>
      </c>
      <c r="H375" s="666" t="s">
        <v>4602</v>
      </c>
      <c r="I375" s="668">
        <v>11845</v>
      </c>
      <c r="J375" s="668">
        <v>4</v>
      </c>
      <c r="K375" s="669">
        <v>47380</v>
      </c>
    </row>
    <row r="376" spans="1:11" ht="14.4" customHeight="1" x14ac:dyDescent="0.3">
      <c r="A376" s="664" t="s">
        <v>527</v>
      </c>
      <c r="B376" s="665" t="s">
        <v>2566</v>
      </c>
      <c r="C376" s="666" t="s">
        <v>544</v>
      </c>
      <c r="D376" s="667" t="s">
        <v>2570</v>
      </c>
      <c r="E376" s="666" t="s">
        <v>4671</v>
      </c>
      <c r="F376" s="667" t="s">
        <v>4672</v>
      </c>
      <c r="G376" s="666" t="s">
        <v>4603</v>
      </c>
      <c r="H376" s="666" t="s">
        <v>4604</v>
      </c>
      <c r="I376" s="668">
        <v>9344.5</v>
      </c>
      <c r="J376" s="668">
        <v>3</v>
      </c>
      <c r="K376" s="669">
        <v>28033.49</v>
      </c>
    </row>
    <row r="377" spans="1:11" ht="14.4" customHeight="1" x14ac:dyDescent="0.3">
      <c r="A377" s="664" t="s">
        <v>527</v>
      </c>
      <c r="B377" s="665" t="s">
        <v>2566</v>
      </c>
      <c r="C377" s="666" t="s">
        <v>544</v>
      </c>
      <c r="D377" s="667" t="s">
        <v>2570</v>
      </c>
      <c r="E377" s="666" t="s">
        <v>4671</v>
      </c>
      <c r="F377" s="667" t="s">
        <v>4672</v>
      </c>
      <c r="G377" s="666" t="s">
        <v>4605</v>
      </c>
      <c r="H377" s="666" t="s">
        <v>4606</v>
      </c>
      <c r="I377" s="668">
        <v>42583.915000000001</v>
      </c>
      <c r="J377" s="668">
        <v>2</v>
      </c>
      <c r="K377" s="669">
        <v>85167.83</v>
      </c>
    </row>
    <row r="378" spans="1:11" ht="14.4" customHeight="1" x14ac:dyDescent="0.3">
      <c r="A378" s="664" t="s">
        <v>527</v>
      </c>
      <c r="B378" s="665" t="s">
        <v>2566</v>
      </c>
      <c r="C378" s="666" t="s">
        <v>544</v>
      </c>
      <c r="D378" s="667" t="s">
        <v>2570</v>
      </c>
      <c r="E378" s="666" t="s">
        <v>4671</v>
      </c>
      <c r="F378" s="667" t="s">
        <v>4672</v>
      </c>
      <c r="G378" s="666" t="s">
        <v>4607</v>
      </c>
      <c r="H378" s="666" t="s">
        <v>4608</v>
      </c>
      <c r="I378" s="668">
        <v>17722.650000000001</v>
      </c>
      <c r="J378" s="668">
        <v>7</v>
      </c>
      <c r="K378" s="669">
        <v>124058.55</v>
      </c>
    </row>
    <row r="379" spans="1:11" ht="14.4" customHeight="1" x14ac:dyDescent="0.3">
      <c r="A379" s="664" t="s">
        <v>527</v>
      </c>
      <c r="B379" s="665" t="s">
        <v>2566</v>
      </c>
      <c r="C379" s="666" t="s">
        <v>544</v>
      </c>
      <c r="D379" s="667" t="s">
        <v>2570</v>
      </c>
      <c r="E379" s="666" t="s">
        <v>4671</v>
      </c>
      <c r="F379" s="667" t="s">
        <v>4672</v>
      </c>
      <c r="G379" s="666" t="s">
        <v>4609</v>
      </c>
      <c r="H379" s="666" t="s">
        <v>4610</v>
      </c>
      <c r="I379" s="668">
        <v>18952</v>
      </c>
      <c r="J379" s="668">
        <v>1</v>
      </c>
      <c r="K379" s="669">
        <v>18952</v>
      </c>
    </row>
    <row r="380" spans="1:11" ht="14.4" customHeight="1" x14ac:dyDescent="0.3">
      <c r="A380" s="664" t="s">
        <v>527</v>
      </c>
      <c r="B380" s="665" t="s">
        <v>2566</v>
      </c>
      <c r="C380" s="666" t="s">
        <v>544</v>
      </c>
      <c r="D380" s="667" t="s">
        <v>2570</v>
      </c>
      <c r="E380" s="666" t="s">
        <v>4671</v>
      </c>
      <c r="F380" s="667" t="s">
        <v>4672</v>
      </c>
      <c r="G380" s="666" t="s">
        <v>4611</v>
      </c>
      <c r="H380" s="666" t="s">
        <v>4612</v>
      </c>
      <c r="I380" s="668">
        <v>22504.889999999996</v>
      </c>
      <c r="J380" s="668">
        <v>9</v>
      </c>
      <c r="K380" s="669">
        <v>202544.00999999998</v>
      </c>
    </row>
    <row r="381" spans="1:11" ht="14.4" customHeight="1" x14ac:dyDescent="0.3">
      <c r="A381" s="664" t="s">
        <v>527</v>
      </c>
      <c r="B381" s="665" t="s">
        <v>2566</v>
      </c>
      <c r="C381" s="666" t="s">
        <v>544</v>
      </c>
      <c r="D381" s="667" t="s">
        <v>2570</v>
      </c>
      <c r="E381" s="666" t="s">
        <v>4671</v>
      </c>
      <c r="F381" s="667" t="s">
        <v>4672</v>
      </c>
      <c r="G381" s="666" t="s">
        <v>4613</v>
      </c>
      <c r="H381" s="666" t="s">
        <v>4614</v>
      </c>
      <c r="I381" s="668">
        <v>8749.1999999999989</v>
      </c>
      <c r="J381" s="668">
        <v>11</v>
      </c>
      <c r="K381" s="669">
        <v>96241.199999999983</v>
      </c>
    </row>
    <row r="382" spans="1:11" ht="14.4" customHeight="1" x14ac:dyDescent="0.3">
      <c r="A382" s="664" t="s">
        <v>527</v>
      </c>
      <c r="B382" s="665" t="s">
        <v>2566</v>
      </c>
      <c r="C382" s="666" t="s">
        <v>544</v>
      </c>
      <c r="D382" s="667" t="s">
        <v>2570</v>
      </c>
      <c r="E382" s="666" t="s">
        <v>4671</v>
      </c>
      <c r="F382" s="667" t="s">
        <v>4672</v>
      </c>
      <c r="G382" s="666" t="s">
        <v>4615</v>
      </c>
      <c r="H382" s="666" t="s">
        <v>4616</v>
      </c>
      <c r="I382" s="668">
        <v>99329</v>
      </c>
      <c r="J382" s="668">
        <v>2</v>
      </c>
      <c r="K382" s="669">
        <v>198658</v>
      </c>
    </row>
    <row r="383" spans="1:11" ht="14.4" customHeight="1" x14ac:dyDescent="0.3">
      <c r="A383" s="664" t="s">
        <v>527</v>
      </c>
      <c r="B383" s="665" t="s">
        <v>2566</v>
      </c>
      <c r="C383" s="666" t="s">
        <v>544</v>
      </c>
      <c r="D383" s="667" t="s">
        <v>2570</v>
      </c>
      <c r="E383" s="666" t="s">
        <v>4671</v>
      </c>
      <c r="F383" s="667" t="s">
        <v>4672</v>
      </c>
      <c r="G383" s="666" t="s">
        <v>4617</v>
      </c>
      <c r="H383" s="666" t="s">
        <v>4618</v>
      </c>
      <c r="I383" s="668">
        <v>17722.649999999998</v>
      </c>
      <c r="J383" s="668">
        <v>27</v>
      </c>
      <c r="K383" s="669">
        <v>478511.55000000005</v>
      </c>
    </row>
    <row r="384" spans="1:11" ht="14.4" customHeight="1" x14ac:dyDescent="0.3">
      <c r="A384" s="664" t="s">
        <v>527</v>
      </c>
      <c r="B384" s="665" t="s">
        <v>2566</v>
      </c>
      <c r="C384" s="666" t="s">
        <v>544</v>
      </c>
      <c r="D384" s="667" t="s">
        <v>2570</v>
      </c>
      <c r="E384" s="666" t="s">
        <v>4671</v>
      </c>
      <c r="F384" s="667" t="s">
        <v>4672</v>
      </c>
      <c r="G384" s="666" t="s">
        <v>4619</v>
      </c>
      <c r="H384" s="666" t="s">
        <v>4620</v>
      </c>
      <c r="I384" s="668">
        <v>8491.6</v>
      </c>
      <c r="J384" s="668">
        <v>18</v>
      </c>
      <c r="K384" s="669">
        <v>152848.79999999999</v>
      </c>
    </row>
    <row r="385" spans="1:11" ht="14.4" customHeight="1" x14ac:dyDescent="0.3">
      <c r="A385" s="664" t="s">
        <v>527</v>
      </c>
      <c r="B385" s="665" t="s">
        <v>2566</v>
      </c>
      <c r="C385" s="666" t="s">
        <v>544</v>
      </c>
      <c r="D385" s="667" t="s">
        <v>2570</v>
      </c>
      <c r="E385" s="666" t="s">
        <v>4671</v>
      </c>
      <c r="F385" s="667" t="s">
        <v>4672</v>
      </c>
      <c r="G385" s="666" t="s">
        <v>4621</v>
      </c>
      <c r="H385" s="666" t="s">
        <v>4622</v>
      </c>
      <c r="I385" s="668">
        <v>24131.796000000002</v>
      </c>
      <c r="J385" s="668">
        <v>6</v>
      </c>
      <c r="K385" s="669">
        <v>144790.78</v>
      </c>
    </row>
    <row r="386" spans="1:11" ht="14.4" customHeight="1" x14ac:dyDescent="0.3">
      <c r="A386" s="664" t="s">
        <v>527</v>
      </c>
      <c r="B386" s="665" t="s">
        <v>2566</v>
      </c>
      <c r="C386" s="666" t="s">
        <v>544</v>
      </c>
      <c r="D386" s="667" t="s">
        <v>2570</v>
      </c>
      <c r="E386" s="666" t="s">
        <v>4671</v>
      </c>
      <c r="F386" s="667" t="s">
        <v>4672</v>
      </c>
      <c r="G386" s="666" t="s">
        <v>4623</v>
      </c>
      <c r="H386" s="666" t="s">
        <v>4624</v>
      </c>
      <c r="I386" s="668">
        <v>103776</v>
      </c>
      <c r="J386" s="668">
        <v>2</v>
      </c>
      <c r="K386" s="669">
        <v>207552</v>
      </c>
    </row>
    <row r="387" spans="1:11" ht="14.4" customHeight="1" x14ac:dyDescent="0.3">
      <c r="A387" s="664" t="s">
        <v>527</v>
      </c>
      <c r="B387" s="665" t="s">
        <v>2566</v>
      </c>
      <c r="C387" s="666" t="s">
        <v>544</v>
      </c>
      <c r="D387" s="667" t="s">
        <v>2570</v>
      </c>
      <c r="E387" s="666" t="s">
        <v>4671</v>
      </c>
      <c r="F387" s="667" t="s">
        <v>4672</v>
      </c>
      <c r="G387" s="666" t="s">
        <v>4625</v>
      </c>
      <c r="H387" s="666" t="s">
        <v>4626</v>
      </c>
      <c r="I387" s="668">
        <v>27014.537499999999</v>
      </c>
      <c r="J387" s="668">
        <v>15</v>
      </c>
      <c r="K387" s="669">
        <v>405218.04</v>
      </c>
    </row>
    <row r="388" spans="1:11" ht="14.4" customHeight="1" x14ac:dyDescent="0.3">
      <c r="A388" s="664" t="s">
        <v>527</v>
      </c>
      <c r="B388" s="665" t="s">
        <v>2566</v>
      </c>
      <c r="C388" s="666" t="s">
        <v>544</v>
      </c>
      <c r="D388" s="667" t="s">
        <v>2570</v>
      </c>
      <c r="E388" s="666" t="s">
        <v>4671</v>
      </c>
      <c r="F388" s="667" t="s">
        <v>4672</v>
      </c>
      <c r="G388" s="666" t="s">
        <v>4627</v>
      </c>
      <c r="H388" s="666" t="s">
        <v>4628</v>
      </c>
      <c r="I388" s="668">
        <v>40600.17</v>
      </c>
      <c r="J388" s="668">
        <v>1</v>
      </c>
      <c r="K388" s="669">
        <v>40600.17</v>
      </c>
    </row>
    <row r="389" spans="1:11" ht="14.4" customHeight="1" x14ac:dyDescent="0.3">
      <c r="A389" s="664" t="s">
        <v>527</v>
      </c>
      <c r="B389" s="665" t="s">
        <v>2566</v>
      </c>
      <c r="C389" s="666" t="s">
        <v>544</v>
      </c>
      <c r="D389" s="667" t="s">
        <v>2570</v>
      </c>
      <c r="E389" s="666" t="s">
        <v>4671</v>
      </c>
      <c r="F389" s="667" t="s">
        <v>4672</v>
      </c>
      <c r="G389" s="666" t="s">
        <v>4629</v>
      </c>
      <c r="H389" s="666" t="s">
        <v>4630</v>
      </c>
      <c r="I389" s="668">
        <v>76432.429999999993</v>
      </c>
      <c r="J389" s="668">
        <v>1</v>
      </c>
      <c r="K389" s="669">
        <v>76432.429999999993</v>
      </c>
    </row>
    <row r="390" spans="1:11" ht="14.4" customHeight="1" x14ac:dyDescent="0.3">
      <c r="A390" s="664" t="s">
        <v>527</v>
      </c>
      <c r="B390" s="665" t="s">
        <v>2566</v>
      </c>
      <c r="C390" s="666" t="s">
        <v>544</v>
      </c>
      <c r="D390" s="667" t="s">
        <v>2570</v>
      </c>
      <c r="E390" s="666" t="s">
        <v>4671</v>
      </c>
      <c r="F390" s="667" t="s">
        <v>4672</v>
      </c>
      <c r="G390" s="666" t="s">
        <v>4631</v>
      </c>
      <c r="H390" s="666" t="s">
        <v>4632</v>
      </c>
      <c r="I390" s="668">
        <v>76432.5</v>
      </c>
      <c r="J390" s="668">
        <v>1</v>
      </c>
      <c r="K390" s="669">
        <v>76432.5</v>
      </c>
    </row>
    <row r="391" spans="1:11" ht="14.4" customHeight="1" x14ac:dyDescent="0.3">
      <c r="A391" s="664" t="s">
        <v>527</v>
      </c>
      <c r="B391" s="665" t="s">
        <v>2566</v>
      </c>
      <c r="C391" s="666" t="s">
        <v>544</v>
      </c>
      <c r="D391" s="667" t="s">
        <v>2570</v>
      </c>
      <c r="E391" s="666" t="s">
        <v>4671</v>
      </c>
      <c r="F391" s="667" t="s">
        <v>4672</v>
      </c>
      <c r="G391" s="666" t="s">
        <v>4633</v>
      </c>
      <c r="H391" s="666" t="s">
        <v>4634</v>
      </c>
      <c r="I391" s="668">
        <v>28622.240000000002</v>
      </c>
      <c r="J391" s="668">
        <v>1</v>
      </c>
      <c r="K391" s="669">
        <v>28622.240000000002</v>
      </c>
    </row>
    <row r="392" spans="1:11" ht="14.4" customHeight="1" x14ac:dyDescent="0.3">
      <c r="A392" s="664" t="s">
        <v>527</v>
      </c>
      <c r="B392" s="665" t="s">
        <v>2566</v>
      </c>
      <c r="C392" s="666" t="s">
        <v>544</v>
      </c>
      <c r="D392" s="667" t="s">
        <v>2570</v>
      </c>
      <c r="E392" s="666" t="s">
        <v>4671</v>
      </c>
      <c r="F392" s="667" t="s">
        <v>4672</v>
      </c>
      <c r="G392" s="666" t="s">
        <v>4635</v>
      </c>
      <c r="H392" s="666" t="s">
        <v>4636</v>
      </c>
      <c r="I392" s="668">
        <v>46078.55</v>
      </c>
      <c r="J392" s="668">
        <v>1</v>
      </c>
      <c r="K392" s="669">
        <v>46078.55</v>
      </c>
    </row>
    <row r="393" spans="1:11" ht="14.4" customHeight="1" x14ac:dyDescent="0.3">
      <c r="A393" s="664" t="s">
        <v>527</v>
      </c>
      <c r="B393" s="665" t="s">
        <v>2566</v>
      </c>
      <c r="C393" s="666" t="s">
        <v>544</v>
      </c>
      <c r="D393" s="667" t="s">
        <v>2570</v>
      </c>
      <c r="E393" s="666" t="s">
        <v>4671</v>
      </c>
      <c r="F393" s="667" t="s">
        <v>4672</v>
      </c>
      <c r="G393" s="666" t="s">
        <v>4637</v>
      </c>
      <c r="H393" s="666" t="s">
        <v>4638</v>
      </c>
      <c r="I393" s="668">
        <v>48518.73</v>
      </c>
      <c r="J393" s="668">
        <v>1</v>
      </c>
      <c r="K393" s="669">
        <v>48518.73</v>
      </c>
    </row>
    <row r="394" spans="1:11" ht="14.4" customHeight="1" x14ac:dyDescent="0.3">
      <c r="A394" s="664" t="s">
        <v>527</v>
      </c>
      <c r="B394" s="665" t="s">
        <v>2566</v>
      </c>
      <c r="C394" s="666" t="s">
        <v>544</v>
      </c>
      <c r="D394" s="667" t="s">
        <v>2570</v>
      </c>
      <c r="E394" s="666" t="s">
        <v>4671</v>
      </c>
      <c r="F394" s="667" t="s">
        <v>4672</v>
      </c>
      <c r="G394" s="666" t="s">
        <v>4639</v>
      </c>
      <c r="H394" s="666" t="s">
        <v>4640</v>
      </c>
      <c r="I394" s="668">
        <v>63993.01</v>
      </c>
      <c r="J394" s="668">
        <v>1</v>
      </c>
      <c r="K394" s="669">
        <v>63993.01</v>
      </c>
    </row>
    <row r="395" spans="1:11" ht="14.4" customHeight="1" x14ac:dyDescent="0.3">
      <c r="A395" s="664" t="s">
        <v>527</v>
      </c>
      <c r="B395" s="665" t="s">
        <v>2566</v>
      </c>
      <c r="C395" s="666" t="s">
        <v>544</v>
      </c>
      <c r="D395" s="667" t="s">
        <v>2570</v>
      </c>
      <c r="E395" s="666" t="s">
        <v>4671</v>
      </c>
      <c r="F395" s="667" t="s">
        <v>4672</v>
      </c>
      <c r="G395" s="666" t="s">
        <v>4641</v>
      </c>
      <c r="H395" s="666" t="s">
        <v>4642</v>
      </c>
      <c r="I395" s="668">
        <v>92905.05</v>
      </c>
      <c r="J395" s="668">
        <v>1</v>
      </c>
      <c r="K395" s="669">
        <v>92905.05</v>
      </c>
    </row>
    <row r="396" spans="1:11" ht="14.4" customHeight="1" x14ac:dyDescent="0.3">
      <c r="A396" s="664" t="s">
        <v>527</v>
      </c>
      <c r="B396" s="665" t="s">
        <v>2566</v>
      </c>
      <c r="C396" s="666" t="s">
        <v>544</v>
      </c>
      <c r="D396" s="667" t="s">
        <v>2570</v>
      </c>
      <c r="E396" s="666" t="s">
        <v>4671</v>
      </c>
      <c r="F396" s="667" t="s">
        <v>4672</v>
      </c>
      <c r="G396" s="666" t="s">
        <v>4643</v>
      </c>
      <c r="H396" s="666" t="s">
        <v>4644</v>
      </c>
      <c r="I396" s="668">
        <v>92905.05</v>
      </c>
      <c r="J396" s="668">
        <v>2</v>
      </c>
      <c r="K396" s="669">
        <v>185810.1</v>
      </c>
    </row>
    <row r="397" spans="1:11" ht="14.4" customHeight="1" thickBot="1" x14ac:dyDescent="0.35">
      <c r="A397" s="670" t="s">
        <v>527</v>
      </c>
      <c r="B397" s="671" t="s">
        <v>2566</v>
      </c>
      <c r="C397" s="672" t="s">
        <v>544</v>
      </c>
      <c r="D397" s="673" t="s">
        <v>2570</v>
      </c>
      <c r="E397" s="672" t="s">
        <v>4665</v>
      </c>
      <c r="F397" s="673" t="s">
        <v>4666</v>
      </c>
      <c r="G397" s="672" t="s">
        <v>4645</v>
      </c>
      <c r="H397" s="672" t="s">
        <v>4646</v>
      </c>
      <c r="I397" s="674">
        <v>56.37</v>
      </c>
      <c r="J397" s="674">
        <v>60</v>
      </c>
      <c r="K397" s="675">
        <v>3382.32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42.5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0.6</v>
      </c>
      <c r="E6" s="431">
        <f xml:space="preserve">
TRUNC(IF($A$4&lt;=12,SUMIFS('ON Data'!J:J,'ON Data'!$D:$D,$A$4,'ON Data'!$E:$E,1),SUMIFS('ON Data'!J:J,'ON Data'!$E:$E,1)/'ON Data'!$D$3),1)</f>
        <v>1</v>
      </c>
      <c r="F6" s="431">
        <f xml:space="preserve">
TRUNC(IF($A$4&lt;=12,SUMIFS('ON Data'!K:K,'ON Data'!$D:$D,$A$4,'ON Data'!$E:$E,1),SUMIFS('ON Data'!K:K,'ON Data'!$E:$E,1)/'ON Data'!$D$3),1)</f>
        <v>9.6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9.8000000000000007</v>
      </c>
      <c r="I6" s="431">
        <f xml:space="preserve">
TRUNC(IF($A$4&lt;=12,SUMIFS('ON Data'!Q:Q,'ON Data'!$D:$D,$A$4,'ON Data'!$E:$E,1),SUMIFS('ON Data'!Q:Q,'ON Data'!$E:$E,1)/'ON Data'!$D$3),1)</f>
        <v>10.199999999999999</v>
      </c>
      <c r="J6" s="431">
        <f xml:space="preserve">
TRUNC(IF($A$4&lt;=12,SUMIFS('ON Data'!R:R,'ON Data'!$D:$D,$A$4,'ON Data'!$E:$E,1),SUMIFS('ON Data'!R:R,'ON Data'!$E:$E,1)/'ON Data'!$D$3),1)</f>
        <v>2</v>
      </c>
      <c r="K6" s="431">
        <f xml:space="preserve">
TRUNC(IF($A$4&lt;=12,SUMIFS('ON Data'!AM:AM,'ON Data'!$D:$D,$A$4,'ON Data'!$E:$E,1),SUMIFS('ON Data'!AM:AM,'ON Data'!$E:$E,1)/'ON Data'!$D$3),1)</f>
        <v>2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3</v>
      </c>
      <c r="N6" s="776">
        <f xml:space="preserve">
TRUNC(IF($A$4&lt;=12,SUMIFS('ON Data'!AW:AW,'ON Data'!$D:$D,$A$4,'ON Data'!$E:$E,1),SUMIFS('ON Data'!AW:AW,'ON Data'!$E:$E,1)/'ON Data'!$D$3),1)</f>
        <v>2.2000000000000002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75549.95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1236.8</v>
      </c>
      <c r="E11" s="411">
        <f xml:space="preserve">
IF($A$4&lt;=12,SUMIFS('ON Data'!J:J,'ON Data'!$D:$D,$A$4,'ON Data'!$E:$E,2),SUMIFS('ON Data'!J:J,'ON Data'!$E:$E,2))</f>
        <v>1864</v>
      </c>
      <c r="F11" s="411">
        <f xml:space="preserve">
IF($A$4&lt;=12,SUMIFS('ON Data'!K:K,'ON Data'!$D:$D,$A$4,'ON Data'!$E:$E,2),SUMIFS('ON Data'!K:K,'ON Data'!$E:$E,2))</f>
        <v>18230.399999999998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16770.349999999999</v>
      </c>
      <c r="I11" s="411">
        <f xml:space="preserve">
IF($A$4&lt;=12,SUMIFS('ON Data'!Q:Q,'ON Data'!$D:$D,$A$4,'ON Data'!$E:$E,2),SUMIFS('ON Data'!Q:Q,'ON Data'!$E:$E,2))</f>
        <v>17509</v>
      </c>
      <c r="J11" s="411">
        <f xml:space="preserve">
IF($A$4&lt;=12,SUMIFS('ON Data'!R:R,'ON Data'!$D:$D,$A$4,'ON Data'!$E:$E,2),SUMIFS('ON Data'!R:R,'ON Data'!$E:$E,2))</f>
        <v>3466.5</v>
      </c>
      <c r="K11" s="411">
        <f xml:space="preserve">
IF($A$4&lt;=12,SUMIFS('ON Data'!AM:AM,'ON Data'!$D:$D,$A$4,'ON Data'!$E:$E,2),SUMIFS('ON Data'!AM:AM,'ON Data'!$E:$E,2))</f>
        <v>3451.5</v>
      </c>
      <c r="L11" s="411">
        <f xml:space="preserve">
IF($A$4&lt;=12,SUMIFS('ON Data'!AO:AO,'ON Data'!$D:$D,$A$4,'ON Data'!$E:$E,2),SUMIFS('ON Data'!AO:AO,'ON Data'!$E:$E,2))</f>
        <v>3692.5</v>
      </c>
      <c r="M11" s="411">
        <f xml:space="preserve">
IF($A$4&lt;=12,SUMIFS('ON Data'!AR:AR,'ON Data'!$D:$D,$A$4,'ON Data'!$E:$E,2),SUMIFS('ON Data'!AR:AR,'ON Data'!$E:$E,2))</f>
        <v>5234.5</v>
      </c>
      <c r="N11" s="779">
        <f xml:space="preserve">
IF($A$4&lt;=12,SUMIFS('ON Data'!AW:AW,'ON Data'!$D:$D,$A$4,'ON Data'!$E:$E,2),SUMIFS('ON Data'!AW:AW,'ON Data'!$E:$E,2))</f>
        <v>4094.4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464.1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229.99999999999997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234.1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4243.7000000000007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7.2</v>
      </c>
      <c r="E13" s="411">
        <f xml:space="preserve">
IF($A$4&lt;=12,SUMIFS('ON Data'!J:J,'ON Data'!$D:$D,$A$4,'ON Data'!$E:$E,4),SUMIFS('ON Data'!J:J,'ON Data'!$E:$E,4))</f>
        <v>408</v>
      </c>
      <c r="F13" s="411">
        <f xml:space="preserve">
IF($A$4&lt;=12,SUMIFS('ON Data'!K:K,'ON Data'!$D:$D,$A$4,'ON Data'!$E:$E,4),SUMIFS('ON Data'!K:K,'ON Data'!$E:$E,4))</f>
        <v>3666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92</v>
      </c>
      <c r="I13" s="411">
        <f xml:space="preserve">
IF($A$4&lt;=12,SUMIFS('ON Data'!Q:Q,'ON Data'!$D:$D,$A$4,'ON Data'!$E:$E,4),SUMIFS('ON Data'!Q:Q,'ON Data'!$E:$E,4))</f>
        <v>45.5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15.5</v>
      </c>
      <c r="L13" s="411">
        <f xml:space="preserve">
IF($A$4&lt;=12,SUMIFS('ON Data'!AO:AO,'ON Data'!$D:$D,$A$4,'ON Data'!$E:$E,4),SUMIFS('ON Data'!AO:AO,'ON Data'!$E:$E,4))</f>
        <v>0.25</v>
      </c>
      <c r="M13" s="411">
        <f xml:space="preserve">
IF($A$4&lt;=12,SUMIFS('ON Data'!AR:AR,'ON Data'!$D:$D,$A$4,'ON Data'!$E:$E,4),SUMIFS('ON Data'!AR:AR,'ON Data'!$E:$E,4))</f>
        <v>9.25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192</v>
      </c>
      <c r="C14" s="414">
        <f xml:space="preserve">
IF($A$4&lt;=12,SUMIFS('ON Data'!G:G,'ON Data'!$D:$D,$A$4,'ON Data'!$E:$E,5),SUMIFS('ON Data'!G:G,'ON Data'!$E:$E,5))</f>
        <v>192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2821533</v>
      </c>
      <c r="C18" s="410">
        <f t="shared" ref="C18:F18" si="0" xml:space="preserve">
C19-C16-C17</f>
        <v>0</v>
      </c>
      <c r="D18" s="411">
        <f t="shared" si="0"/>
        <v>11785</v>
      </c>
      <c r="E18" s="411">
        <f t="shared" si="0"/>
        <v>78776</v>
      </c>
      <c r="F18" s="411">
        <f t="shared" si="0"/>
        <v>1946087</v>
      </c>
      <c r="G18" s="411">
        <f t="shared" ref="G18:K18" si="1" xml:space="preserve">
G19-G16-G17</f>
        <v>0</v>
      </c>
      <c r="H18" s="411">
        <f t="shared" si="1"/>
        <v>214684</v>
      </c>
      <c r="I18" s="411">
        <f t="shared" si="1"/>
        <v>278259</v>
      </c>
      <c r="J18" s="411">
        <f t="shared" si="1"/>
        <v>105752</v>
      </c>
      <c r="K18" s="411">
        <f t="shared" si="1"/>
        <v>46664</v>
      </c>
      <c r="L18" s="411">
        <f t="shared" ref="L18:N18" si="2" xml:space="preserve">
L19-L16-L17</f>
        <v>42104</v>
      </c>
      <c r="M18" s="411">
        <f t="shared" si="2"/>
        <v>53134</v>
      </c>
      <c r="N18" s="779">
        <f t="shared" si="2"/>
        <v>44288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2821533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11785</v>
      </c>
      <c r="E19" s="422">
        <f xml:space="preserve">
IF($A$4&lt;=12,SUMIFS('ON Data'!J:J,'ON Data'!$D:$D,$A$4,'ON Data'!$E:$E,9),SUMIFS('ON Data'!J:J,'ON Data'!$E:$E,9))</f>
        <v>78776</v>
      </c>
      <c r="F19" s="422">
        <f xml:space="preserve">
IF($A$4&lt;=12,SUMIFS('ON Data'!K:K,'ON Data'!$D:$D,$A$4,'ON Data'!$E:$E,9),SUMIFS('ON Data'!K:K,'ON Data'!$E:$E,9))</f>
        <v>1946087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214684</v>
      </c>
      <c r="I19" s="422">
        <f xml:space="preserve">
IF($A$4&lt;=12,SUMIFS('ON Data'!Q:Q,'ON Data'!$D:$D,$A$4,'ON Data'!$E:$E,9),SUMIFS('ON Data'!Q:Q,'ON Data'!$E:$E,9))</f>
        <v>278259</v>
      </c>
      <c r="J19" s="422">
        <f xml:space="preserve">
IF($A$4&lt;=12,SUMIFS('ON Data'!R:R,'ON Data'!$D:$D,$A$4,'ON Data'!$E:$E,9),SUMIFS('ON Data'!R:R,'ON Data'!$E:$E,9))</f>
        <v>105752</v>
      </c>
      <c r="K19" s="422">
        <f xml:space="preserve">
IF($A$4&lt;=12,SUMIFS('ON Data'!AM:AM,'ON Data'!$D:$D,$A$4,'ON Data'!$E:$E,9),SUMIFS('ON Data'!AM:AM,'ON Data'!$E:$E,9))</f>
        <v>46664</v>
      </c>
      <c r="L19" s="422">
        <f xml:space="preserve">
IF($A$4&lt;=12,SUMIFS('ON Data'!AO:AO,'ON Data'!$D:$D,$A$4,'ON Data'!$E:$E,9),SUMIFS('ON Data'!AO:AO,'ON Data'!$E:$E,9))</f>
        <v>42104</v>
      </c>
      <c r="M19" s="422">
        <f xml:space="preserve">
IF($A$4&lt;=12,SUMIFS('ON Data'!AR:AR,'ON Data'!$D:$D,$A$4,'ON Data'!$E:$E,9),SUMIFS('ON Data'!AR:AR,'ON Data'!$E:$E,9))</f>
        <v>53134</v>
      </c>
      <c r="N19" s="782">
        <f xml:space="preserve">
IF($A$4&lt;=12,SUMIFS('ON Data'!AW:AW,'ON Data'!$D:$D,$A$4,'ON Data'!$E:$E,9),SUMIFS('ON Data'!AW:AW,'ON Data'!$E:$E,9))</f>
        <v>44288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24978218</v>
      </c>
      <c r="C20" s="424">
        <f xml:space="preserve">
IF($A$4&lt;=12,SUMIFS('ON Data'!G:G,'ON Data'!$D:$D,$A$4,'ON Data'!$E:$E,6),SUMIFS('ON Data'!G:G,'ON Data'!$E:$E,6))</f>
        <v>49920</v>
      </c>
      <c r="D20" s="425">
        <f xml:space="preserve">
IF($A$4&lt;=12,SUMIFS('ON Data'!I:I,'ON Data'!$D:$D,$A$4,'ON Data'!$E:$E,6),SUMIFS('ON Data'!I:I,'ON Data'!$E:$E,6))</f>
        <v>298162</v>
      </c>
      <c r="E20" s="425">
        <f xml:space="preserve">
IF($A$4&lt;=12,SUMIFS('ON Data'!J:J,'ON Data'!$D:$D,$A$4,'ON Data'!$E:$E,6),SUMIFS('ON Data'!J:J,'ON Data'!$E:$E,6))</f>
        <v>733360</v>
      </c>
      <c r="F20" s="425">
        <f xml:space="preserve">
IF($A$4&lt;=12,SUMIFS('ON Data'!K:K,'ON Data'!$D:$D,$A$4,'ON Data'!$E:$E,6),SUMIFS('ON Data'!K:K,'ON Data'!$E:$E,6))</f>
        <v>12944557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3387361</v>
      </c>
      <c r="I20" s="425">
        <f xml:space="preserve">
IF($A$4&lt;=12,SUMIFS('ON Data'!Q:Q,'ON Data'!$D:$D,$A$4,'ON Data'!$E:$E,6),SUMIFS('ON Data'!Q:Q,'ON Data'!$E:$E,6))</f>
        <v>3975426</v>
      </c>
      <c r="J20" s="425">
        <f xml:space="preserve">
IF($A$4&lt;=12,SUMIFS('ON Data'!R:R,'ON Data'!$D:$D,$A$4,'ON Data'!$E:$E,6),SUMIFS('ON Data'!R:R,'ON Data'!$E:$E,6))</f>
        <v>1037736</v>
      </c>
      <c r="K20" s="425">
        <f xml:space="preserve">
IF($A$4&lt;=12,SUMIFS('ON Data'!AM:AM,'ON Data'!$D:$D,$A$4,'ON Data'!$E:$E,6),SUMIFS('ON Data'!AM:AM,'ON Data'!$E:$E,6))</f>
        <v>606887</v>
      </c>
      <c r="L20" s="425">
        <f xml:space="preserve">
IF($A$4&lt;=12,SUMIFS('ON Data'!AO:AO,'ON Data'!$D:$D,$A$4,'ON Data'!$E:$E,6),SUMIFS('ON Data'!AO:AO,'ON Data'!$E:$E,6))</f>
        <v>585417</v>
      </c>
      <c r="M20" s="425">
        <f xml:space="preserve">
IF($A$4&lt;=12,SUMIFS('ON Data'!AR:AR,'ON Data'!$D:$D,$A$4,'ON Data'!$E:$E,6),SUMIFS('ON Data'!AR:AR,'ON Data'!$E:$E,6))</f>
        <v>677459</v>
      </c>
      <c r="N20" s="783">
        <f xml:space="preserve">
IF($A$4&lt;=12,SUMIFS('ON Data'!AW:AW,'ON Data'!$D:$D,$A$4,'ON Data'!$E:$E,6),SUMIFS('ON Data'!AW:AW,'ON Data'!$E:$E,6))</f>
        <v>681933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24978218</v>
      </c>
      <c r="C23" s="414">
        <f t="shared" ref="C23:F23" si="5" xml:space="preserve">
IF(C21="","",C20-C21)</f>
        <v>49920</v>
      </c>
      <c r="D23" s="415">
        <f t="shared" si="5"/>
        <v>298162</v>
      </c>
      <c r="E23" s="415">
        <f t="shared" si="5"/>
        <v>733360</v>
      </c>
      <c r="F23" s="415">
        <f t="shared" si="5"/>
        <v>12944557</v>
      </c>
      <c r="G23" s="415">
        <f t="shared" ref="G23:L23" si="6" xml:space="preserve">
IF(G21="","",G20-G21)</f>
        <v>0</v>
      </c>
      <c r="H23" s="415">
        <f t="shared" si="6"/>
        <v>3387361</v>
      </c>
      <c r="I23" s="415">
        <f t="shared" si="6"/>
        <v>3975426</v>
      </c>
      <c r="J23" s="415">
        <f t="shared" si="6"/>
        <v>1037736</v>
      </c>
      <c r="K23" s="415">
        <f t="shared" si="6"/>
        <v>606887</v>
      </c>
      <c r="L23" s="416">
        <f t="shared" si="6"/>
        <v>585417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14960</v>
      </c>
      <c r="C25" s="790">
        <f xml:space="preserve">
IF($A$4&lt;=12,SUMIFS('ON Data'!J:J,'ON Data'!$D:$D,$A$4,'ON Data'!$E:$E,10),SUMIFS('ON Data'!J:J,'ON Data'!$E:$E,10))</f>
        <v>13210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1750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50190.83969465649</v>
      </c>
      <c r="C26" s="790">
        <f xml:space="preserve">
IF($A$4&lt;=12,SUMIFS('ON Data'!J:J,'ON Data'!$D:$D,$A$4,'ON Data'!$E:$E,11),SUMIFS('ON Data'!J:J,'ON Data'!$E:$E,11))</f>
        <v>25190.83969465649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24999.999999999996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0.29806235741444864</v>
      </c>
      <c r="C27" s="791">
        <f xml:space="preserve">
IF(C26=0,0,C25/C26)</f>
        <v>0.52439696969696969</v>
      </c>
      <c r="D27" s="768"/>
      <c r="E27" s="769"/>
      <c r="F27" s="765"/>
      <c r="G27" s="769">
        <f xml:space="preserve">
IF(G26=0,0,G25/G26)</f>
        <v>7.0000000000000007E-2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35230.83969465649</v>
      </c>
      <c r="C28" s="792">
        <f xml:space="preserve">
C26-C25</f>
        <v>11980.83969465649</v>
      </c>
      <c r="D28" s="770"/>
      <c r="E28" s="771"/>
      <c r="F28" s="772"/>
      <c r="G28" s="771">
        <f xml:space="preserve">
G26-G25</f>
        <v>23249.999999999996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4674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27880711.850000001</v>
      </c>
      <c r="G3" s="379">
        <f t="shared" ref="G3:AW3" si="0">SUMIF($E5:$E1048576,"&lt;10",G5:G1048576)</f>
        <v>50112</v>
      </c>
      <c r="H3" s="379">
        <f t="shared" si="0"/>
        <v>0</v>
      </c>
      <c r="I3" s="379">
        <f t="shared" si="0"/>
        <v>311428.19999999995</v>
      </c>
      <c r="J3" s="379">
        <f t="shared" si="0"/>
        <v>814420</v>
      </c>
      <c r="K3" s="379">
        <f t="shared" si="0"/>
        <v>14912890.600000001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3619025.7500000005</v>
      </c>
      <c r="Q3" s="379">
        <f t="shared" si="0"/>
        <v>4271362.5</v>
      </c>
      <c r="R3" s="379">
        <f t="shared" si="0"/>
        <v>1146978.5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657042</v>
      </c>
      <c r="AN3" s="379">
        <f t="shared" si="0"/>
        <v>0</v>
      </c>
      <c r="AO3" s="379">
        <f t="shared" si="0"/>
        <v>631237.75</v>
      </c>
      <c r="AP3" s="379">
        <f t="shared" si="0"/>
        <v>0</v>
      </c>
      <c r="AQ3" s="379">
        <f t="shared" si="0"/>
        <v>0</v>
      </c>
      <c r="AR3" s="379">
        <f t="shared" si="0"/>
        <v>735872.75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730341.8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</v>
      </c>
      <c r="D5" s="378">
        <v>1</v>
      </c>
      <c r="E5" s="378">
        <v>1</v>
      </c>
      <c r="F5" s="378">
        <v>42.6</v>
      </c>
      <c r="G5" s="378">
        <v>0</v>
      </c>
      <c r="H5" s="378">
        <v>0</v>
      </c>
      <c r="I5" s="378">
        <v>0</v>
      </c>
      <c r="J5" s="378">
        <v>1</v>
      </c>
      <c r="K5" s="378">
        <v>10.199999999999999</v>
      </c>
      <c r="L5" s="378">
        <v>0</v>
      </c>
      <c r="M5" s="378">
        <v>0</v>
      </c>
      <c r="N5" s="378">
        <v>0</v>
      </c>
      <c r="O5" s="378">
        <v>0</v>
      </c>
      <c r="P5" s="378">
        <v>11.2</v>
      </c>
      <c r="Q5" s="378">
        <v>9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2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2.2000000000000002</v>
      </c>
    </row>
    <row r="6" spans="1:49" x14ac:dyDescent="0.3">
      <c r="A6" s="378" t="s">
        <v>217</v>
      </c>
      <c r="B6" s="403">
        <v>3</v>
      </c>
      <c r="C6" s="378">
        <v>5</v>
      </c>
      <c r="D6" s="378">
        <v>1</v>
      </c>
      <c r="E6" s="378">
        <v>2</v>
      </c>
      <c r="F6" s="378">
        <v>6518.3</v>
      </c>
      <c r="G6" s="378">
        <v>0</v>
      </c>
      <c r="H6" s="378">
        <v>0</v>
      </c>
      <c r="I6" s="378">
        <v>8</v>
      </c>
      <c r="J6" s="378">
        <v>168</v>
      </c>
      <c r="K6" s="378">
        <v>1593.6</v>
      </c>
      <c r="L6" s="378">
        <v>0</v>
      </c>
      <c r="M6" s="378">
        <v>0</v>
      </c>
      <c r="N6" s="378">
        <v>0</v>
      </c>
      <c r="O6" s="378">
        <v>0</v>
      </c>
      <c r="P6" s="378">
        <v>1517.6</v>
      </c>
      <c r="Q6" s="378">
        <v>1438</v>
      </c>
      <c r="R6" s="378">
        <v>288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328</v>
      </c>
      <c r="AN6" s="378">
        <v>0</v>
      </c>
      <c r="AO6" s="378">
        <v>322</v>
      </c>
      <c r="AP6" s="378">
        <v>0</v>
      </c>
      <c r="AQ6" s="378">
        <v>0</v>
      </c>
      <c r="AR6" s="378">
        <v>485.5</v>
      </c>
      <c r="AS6" s="378">
        <v>0</v>
      </c>
      <c r="AT6" s="378">
        <v>0</v>
      </c>
      <c r="AU6" s="378">
        <v>0</v>
      </c>
      <c r="AV6" s="378">
        <v>0</v>
      </c>
      <c r="AW6" s="378">
        <v>369.6</v>
      </c>
    </row>
    <row r="7" spans="1:49" x14ac:dyDescent="0.3">
      <c r="A7" s="378" t="s">
        <v>218</v>
      </c>
      <c r="B7" s="403">
        <v>4</v>
      </c>
      <c r="C7" s="378">
        <v>5</v>
      </c>
      <c r="D7" s="378">
        <v>1</v>
      </c>
      <c r="E7" s="378">
        <v>3</v>
      </c>
      <c r="F7" s="378">
        <v>31</v>
      </c>
      <c r="G7" s="378">
        <v>0</v>
      </c>
      <c r="H7" s="378">
        <v>0</v>
      </c>
      <c r="I7" s="378">
        <v>0</v>
      </c>
      <c r="J7" s="378">
        <v>0</v>
      </c>
      <c r="K7" s="378">
        <v>31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</v>
      </c>
      <c r="D8" s="378">
        <v>1</v>
      </c>
      <c r="E8" s="378">
        <v>4</v>
      </c>
      <c r="F8" s="378">
        <v>340</v>
      </c>
      <c r="G8" s="378">
        <v>0</v>
      </c>
      <c r="H8" s="378">
        <v>0</v>
      </c>
      <c r="I8" s="378">
        <v>0</v>
      </c>
      <c r="J8" s="378">
        <v>34</v>
      </c>
      <c r="K8" s="378">
        <v>306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</v>
      </c>
      <c r="D9" s="378">
        <v>1</v>
      </c>
      <c r="E9" s="378">
        <v>5</v>
      </c>
      <c r="F9" s="378">
        <v>16</v>
      </c>
      <c r="G9" s="378">
        <v>16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</v>
      </c>
      <c r="D10" s="378">
        <v>1</v>
      </c>
      <c r="E10" s="378">
        <v>6</v>
      </c>
      <c r="F10" s="378">
        <v>1879889</v>
      </c>
      <c r="G10" s="378">
        <v>4160</v>
      </c>
      <c r="H10" s="378">
        <v>0</v>
      </c>
      <c r="I10" s="378">
        <v>35136</v>
      </c>
      <c r="J10" s="378">
        <v>55550</v>
      </c>
      <c r="K10" s="378">
        <v>945837</v>
      </c>
      <c r="L10" s="378">
        <v>0</v>
      </c>
      <c r="M10" s="378">
        <v>0</v>
      </c>
      <c r="N10" s="378">
        <v>0</v>
      </c>
      <c r="O10" s="378">
        <v>0</v>
      </c>
      <c r="P10" s="378">
        <v>289871</v>
      </c>
      <c r="Q10" s="378">
        <v>277888</v>
      </c>
      <c r="R10" s="378">
        <v>72323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48057</v>
      </c>
      <c r="AN10" s="378">
        <v>0</v>
      </c>
      <c r="AO10" s="378">
        <v>43401</v>
      </c>
      <c r="AP10" s="378">
        <v>0</v>
      </c>
      <c r="AQ10" s="378">
        <v>0</v>
      </c>
      <c r="AR10" s="378">
        <v>54548</v>
      </c>
      <c r="AS10" s="378">
        <v>0</v>
      </c>
      <c r="AT10" s="378">
        <v>0</v>
      </c>
      <c r="AU10" s="378">
        <v>0</v>
      </c>
      <c r="AV10" s="378">
        <v>0</v>
      </c>
      <c r="AW10" s="378">
        <v>53118</v>
      </c>
    </row>
    <row r="11" spans="1:49" x14ac:dyDescent="0.3">
      <c r="A11" s="378" t="s">
        <v>222</v>
      </c>
      <c r="B11" s="403">
        <v>8</v>
      </c>
      <c r="C11" s="378">
        <v>5</v>
      </c>
      <c r="D11" s="378">
        <v>1</v>
      </c>
      <c r="E11" s="378">
        <v>9</v>
      </c>
      <c r="F11" s="378">
        <v>7500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2500</v>
      </c>
      <c r="Q11" s="378">
        <v>2500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2500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</v>
      </c>
      <c r="D12" s="378">
        <v>1</v>
      </c>
      <c r="E12" s="378">
        <v>11</v>
      </c>
      <c r="F12" s="378">
        <v>4182.5699745547081</v>
      </c>
      <c r="G12" s="378">
        <v>0</v>
      </c>
      <c r="H12" s="378">
        <v>0</v>
      </c>
      <c r="I12" s="378">
        <v>0</v>
      </c>
      <c r="J12" s="378">
        <v>2099.2366412213742</v>
      </c>
      <c r="K12" s="378">
        <v>0</v>
      </c>
      <c r="L12" s="378">
        <v>0</v>
      </c>
      <c r="M12" s="378">
        <v>0</v>
      </c>
      <c r="N12" s="378">
        <v>0</v>
      </c>
      <c r="O12" s="378">
        <v>2083.3333333333335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</v>
      </c>
      <c r="D13" s="378">
        <v>2</v>
      </c>
      <c r="E13" s="378">
        <v>1</v>
      </c>
      <c r="F13" s="378">
        <v>42.6</v>
      </c>
      <c r="G13" s="378">
        <v>0</v>
      </c>
      <c r="H13" s="378">
        <v>0</v>
      </c>
      <c r="I13" s="378">
        <v>0</v>
      </c>
      <c r="J13" s="378">
        <v>1</v>
      </c>
      <c r="K13" s="378">
        <v>10.199999999999999</v>
      </c>
      <c r="L13" s="378">
        <v>0</v>
      </c>
      <c r="M13" s="378">
        <v>0</v>
      </c>
      <c r="N13" s="378">
        <v>0</v>
      </c>
      <c r="O13" s="378">
        <v>0</v>
      </c>
      <c r="P13" s="378">
        <v>11.2</v>
      </c>
      <c r="Q13" s="378">
        <v>9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</v>
      </c>
      <c r="AN13" s="378">
        <v>0</v>
      </c>
      <c r="AO13" s="378">
        <v>2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2.2000000000000002</v>
      </c>
    </row>
    <row r="14" spans="1:49" x14ac:dyDescent="0.3">
      <c r="A14" s="378" t="s">
        <v>225</v>
      </c>
      <c r="B14" s="403">
        <v>11</v>
      </c>
      <c r="C14" s="378">
        <v>5</v>
      </c>
      <c r="D14" s="378">
        <v>2</v>
      </c>
      <c r="E14" s="378">
        <v>2</v>
      </c>
      <c r="F14" s="378">
        <v>6167.65</v>
      </c>
      <c r="G14" s="378">
        <v>0</v>
      </c>
      <c r="H14" s="378">
        <v>0</v>
      </c>
      <c r="I14" s="378">
        <v>0</v>
      </c>
      <c r="J14" s="378">
        <v>152</v>
      </c>
      <c r="K14" s="378">
        <v>1504</v>
      </c>
      <c r="L14" s="378">
        <v>0</v>
      </c>
      <c r="M14" s="378">
        <v>0</v>
      </c>
      <c r="N14" s="378">
        <v>0</v>
      </c>
      <c r="O14" s="378">
        <v>0</v>
      </c>
      <c r="P14" s="378">
        <v>1467.5</v>
      </c>
      <c r="Q14" s="378">
        <v>1318</v>
      </c>
      <c r="R14" s="378">
        <v>287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309</v>
      </c>
      <c r="AN14" s="378">
        <v>0</v>
      </c>
      <c r="AO14" s="378">
        <v>315.75</v>
      </c>
      <c r="AP14" s="378">
        <v>0</v>
      </c>
      <c r="AQ14" s="378">
        <v>0</v>
      </c>
      <c r="AR14" s="378">
        <v>456</v>
      </c>
      <c r="AS14" s="378">
        <v>0</v>
      </c>
      <c r="AT14" s="378">
        <v>0</v>
      </c>
      <c r="AU14" s="378">
        <v>0</v>
      </c>
      <c r="AV14" s="378">
        <v>0</v>
      </c>
      <c r="AW14" s="378">
        <v>358.4</v>
      </c>
    </row>
    <row r="15" spans="1:49" x14ac:dyDescent="0.3">
      <c r="A15" s="378" t="s">
        <v>226</v>
      </c>
      <c r="B15" s="403">
        <v>12</v>
      </c>
      <c r="C15" s="378">
        <v>5</v>
      </c>
      <c r="D15" s="378">
        <v>2</v>
      </c>
      <c r="E15" s="378">
        <v>3</v>
      </c>
      <c r="F15" s="378">
        <v>55</v>
      </c>
      <c r="G15" s="378">
        <v>0</v>
      </c>
      <c r="H15" s="378">
        <v>0</v>
      </c>
      <c r="I15" s="378">
        <v>0</v>
      </c>
      <c r="J15" s="378">
        <v>0</v>
      </c>
      <c r="K15" s="378">
        <v>55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5</v>
      </c>
      <c r="D16" s="378">
        <v>2</v>
      </c>
      <c r="E16" s="378">
        <v>4</v>
      </c>
      <c r="F16" s="378">
        <v>340</v>
      </c>
      <c r="G16" s="378">
        <v>0</v>
      </c>
      <c r="H16" s="378">
        <v>0</v>
      </c>
      <c r="I16" s="378">
        <v>0</v>
      </c>
      <c r="J16" s="378">
        <v>34</v>
      </c>
      <c r="K16" s="378">
        <v>306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</v>
      </c>
      <c r="D17" s="378">
        <v>2</v>
      </c>
      <c r="E17" s="378">
        <v>5</v>
      </c>
      <c r="F17" s="378">
        <v>16</v>
      </c>
      <c r="G17" s="378">
        <v>16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5</v>
      </c>
      <c r="D18" s="378">
        <v>2</v>
      </c>
      <c r="E18" s="378">
        <v>6</v>
      </c>
      <c r="F18" s="378">
        <v>1857822</v>
      </c>
      <c r="G18" s="378">
        <v>4160</v>
      </c>
      <c r="H18" s="378">
        <v>0</v>
      </c>
      <c r="I18" s="378">
        <v>0</v>
      </c>
      <c r="J18" s="378">
        <v>53680</v>
      </c>
      <c r="K18" s="378">
        <v>972573</v>
      </c>
      <c r="L18" s="378">
        <v>0</v>
      </c>
      <c r="M18" s="378">
        <v>0</v>
      </c>
      <c r="N18" s="378">
        <v>0</v>
      </c>
      <c r="O18" s="378">
        <v>0</v>
      </c>
      <c r="P18" s="378">
        <v>282334</v>
      </c>
      <c r="Q18" s="378">
        <v>267073</v>
      </c>
      <c r="R18" s="378">
        <v>80297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47812</v>
      </c>
      <c r="AN18" s="378">
        <v>0</v>
      </c>
      <c r="AO18" s="378">
        <v>43403</v>
      </c>
      <c r="AP18" s="378">
        <v>0</v>
      </c>
      <c r="AQ18" s="378">
        <v>0</v>
      </c>
      <c r="AR18" s="378">
        <v>53314</v>
      </c>
      <c r="AS18" s="378">
        <v>0</v>
      </c>
      <c r="AT18" s="378">
        <v>0</v>
      </c>
      <c r="AU18" s="378">
        <v>0</v>
      </c>
      <c r="AV18" s="378">
        <v>0</v>
      </c>
      <c r="AW18" s="378">
        <v>53176</v>
      </c>
    </row>
    <row r="19" spans="3:49" x14ac:dyDescent="0.3">
      <c r="C19" s="378">
        <v>5</v>
      </c>
      <c r="D19" s="378">
        <v>2</v>
      </c>
      <c r="E19" s="378">
        <v>9</v>
      </c>
      <c r="F19" s="378">
        <v>7500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5000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2500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5</v>
      </c>
      <c r="D20" s="378">
        <v>2</v>
      </c>
      <c r="E20" s="378">
        <v>11</v>
      </c>
      <c r="F20" s="378">
        <v>4182.5699745547081</v>
      </c>
      <c r="G20" s="378">
        <v>0</v>
      </c>
      <c r="H20" s="378">
        <v>0</v>
      </c>
      <c r="I20" s="378">
        <v>0</v>
      </c>
      <c r="J20" s="378">
        <v>2099.2366412213742</v>
      </c>
      <c r="K20" s="378">
        <v>0</v>
      </c>
      <c r="L20" s="378">
        <v>0</v>
      </c>
      <c r="M20" s="378">
        <v>0</v>
      </c>
      <c r="N20" s="378">
        <v>0</v>
      </c>
      <c r="O20" s="378">
        <v>2083.3333333333335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</v>
      </c>
      <c r="D21" s="378">
        <v>3</v>
      </c>
      <c r="E21" s="378">
        <v>1</v>
      </c>
      <c r="F21" s="378">
        <v>42.6</v>
      </c>
      <c r="G21" s="378">
        <v>0</v>
      </c>
      <c r="H21" s="378">
        <v>0</v>
      </c>
      <c r="I21" s="378">
        <v>0</v>
      </c>
      <c r="J21" s="378">
        <v>1</v>
      </c>
      <c r="K21" s="378">
        <v>10.199999999999999</v>
      </c>
      <c r="L21" s="378">
        <v>0</v>
      </c>
      <c r="M21" s="378">
        <v>0</v>
      </c>
      <c r="N21" s="378">
        <v>0</v>
      </c>
      <c r="O21" s="378">
        <v>0</v>
      </c>
      <c r="P21" s="378">
        <v>11.2</v>
      </c>
      <c r="Q21" s="378">
        <v>9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</v>
      </c>
      <c r="AN21" s="378">
        <v>0</v>
      </c>
      <c r="AO21" s="378">
        <v>2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2.2000000000000002</v>
      </c>
    </row>
    <row r="22" spans="3:49" x14ac:dyDescent="0.3">
      <c r="C22" s="378">
        <v>5</v>
      </c>
      <c r="D22" s="378">
        <v>3</v>
      </c>
      <c r="E22" s="378">
        <v>2</v>
      </c>
      <c r="F22" s="378">
        <v>6779.3</v>
      </c>
      <c r="G22" s="378">
        <v>0</v>
      </c>
      <c r="H22" s="378">
        <v>0</v>
      </c>
      <c r="I22" s="378">
        <v>0</v>
      </c>
      <c r="J22" s="378">
        <v>184</v>
      </c>
      <c r="K22" s="378">
        <v>1752</v>
      </c>
      <c r="L22" s="378">
        <v>0</v>
      </c>
      <c r="M22" s="378">
        <v>0</v>
      </c>
      <c r="N22" s="378">
        <v>0</v>
      </c>
      <c r="O22" s="378">
        <v>0</v>
      </c>
      <c r="P22" s="378">
        <v>1574</v>
      </c>
      <c r="Q22" s="378">
        <v>1495.5</v>
      </c>
      <c r="R22" s="378">
        <v>338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269.5</v>
      </c>
      <c r="AN22" s="378">
        <v>0</v>
      </c>
      <c r="AO22" s="378">
        <v>324.75</v>
      </c>
      <c r="AP22" s="378">
        <v>0</v>
      </c>
      <c r="AQ22" s="378">
        <v>0</v>
      </c>
      <c r="AR22" s="378">
        <v>444.75</v>
      </c>
      <c r="AS22" s="378">
        <v>0</v>
      </c>
      <c r="AT22" s="378">
        <v>0</v>
      </c>
      <c r="AU22" s="378">
        <v>0</v>
      </c>
      <c r="AV22" s="378">
        <v>0</v>
      </c>
      <c r="AW22" s="378">
        <v>396.8</v>
      </c>
    </row>
    <row r="23" spans="3:49" x14ac:dyDescent="0.3">
      <c r="C23" s="378">
        <v>5</v>
      </c>
      <c r="D23" s="378">
        <v>3</v>
      </c>
      <c r="E23" s="378">
        <v>3</v>
      </c>
      <c r="F23" s="378">
        <v>8.6</v>
      </c>
      <c r="G23" s="378">
        <v>0</v>
      </c>
      <c r="H23" s="378">
        <v>0</v>
      </c>
      <c r="I23" s="378">
        <v>0</v>
      </c>
      <c r="J23" s="378">
        <v>0</v>
      </c>
      <c r="K23" s="378">
        <v>8.6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5</v>
      </c>
      <c r="D24" s="378">
        <v>3</v>
      </c>
      <c r="E24" s="378">
        <v>4</v>
      </c>
      <c r="F24" s="378">
        <v>340</v>
      </c>
      <c r="G24" s="378">
        <v>0</v>
      </c>
      <c r="H24" s="378">
        <v>0</v>
      </c>
      <c r="I24" s="378">
        <v>0</v>
      </c>
      <c r="J24" s="378">
        <v>34</v>
      </c>
      <c r="K24" s="378">
        <v>306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5</v>
      </c>
      <c r="D25" s="378">
        <v>3</v>
      </c>
      <c r="E25" s="378">
        <v>5</v>
      </c>
      <c r="F25" s="378">
        <v>16</v>
      </c>
      <c r="G25" s="378">
        <v>16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</v>
      </c>
      <c r="D26" s="378">
        <v>3</v>
      </c>
      <c r="E26" s="378">
        <v>6</v>
      </c>
      <c r="F26" s="378">
        <v>1847858</v>
      </c>
      <c r="G26" s="378">
        <v>4160</v>
      </c>
      <c r="H26" s="378">
        <v>0</v>
      </c>
      <c r="I26" s="378">
        <v>0</v>
      </c>
      <c r="J26" s="378">
        <v>52345</v>
      </c>
      <c r="K26" s="378">
        <v>933938</v>
      </c>
      <c r="L26" s="378">
        <v>0</v>
      </c>
      <c r="M26" s="378">
        <v>0</v>
      </c>
      <c r="N26" s="378">
        <v>0</v>
      </c>
      <c r="O26" s="378">
        <v>0</v>
      </c>
      <c r="P26" s="378">
        <v>295394</v>
      </c>
      <c r="Q26" s="378">
        <v>280904</v>
      </c>
      <c r="R26" s="378">
        <v>81218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49852</v>
      </c>
      <c r="AN26" s="378">
        <v>0</v>
      </c>
      <c r="AO26" s="378">
        <v>47699</v>
      </c>
      <c r="AP26" s="378">
        <v>0</v>
      </c>
      <c r="AQ26" s="378">
        <v>0</v>
      </c>
      <c r="AR26" s="378">
        <v>49076</v>
      </c>
      <c r="AS26" s="378">
        <v>0</v>
      </c>
      <c r="AT26" s="378">
        <v>0</v>
      </c>
      <c r="AU26" s="378">
        <v>0</v>
      </c>
      <c r="AV26" s="378">
        <v>0</v>
      </c>
      <c r="AW26" s="378">
        <v>53272</v>
      </c>
    </row>
    <row r="27" spans="3:49" x14ac:dyDescent="0.3">
      <c r="C27" s="378">
        <v>5</v>
      </c>
      <c r="D27" s="378">
        <v>3</v>
      </c>
      <c r="E27" s="378">
        <v>9</v>
      </c>
      <c r="F27" s="378">
        <v>7876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2626</v>
      </c>
      <c r="Q27" s="378">
        <v>2625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2625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</v>
      </c>
      <c r="D28" s="378">
        <v>3</v>
      </c>
      <c r="E28" s="378">
        <v>10</v>
      </c>
      <c r="F28" s="378">
        <v>6160</v>
      </c>
      <c r="G28" s="378">
        <v>0</v>
      </c>
      <c r="H28" s="378">
        <v>0</v>
      </c>
      <c r="I28" s="378">
        <v>0</v>
      </c>
      <c r="J28" s="378">
        <v>5160</v>
      </c>
      <c r="K28" s="378">
        <v>0</v>
      </c>
      <c r="L28" s="378">
        <v>0</v>
      </c>
      <c r="M28" s="378">
        <v>0</v>
      </c>
      <c r="N28" s="378">
        <v>0</v>
      </c>
      <c r="O28" s="378">
        <v>1000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5</v>
      </c>
      <c r="D29" s="378">
        <v>3</v>
      </c>
      <c r="E29" s="378">
        <v>11</v>
      </c>
      <c r="F29" s="378">
        <v>4182.5699745547081</v>
      </c>
      <c r="G29" s="378">
        <v>0</v>
      </c>
      <c r="H29" s="378">
        <v>0</v>
      </c>
      <c r="I29" s="378">
        <v>0</v>
      </c>
      <c r="J29" s="378">
        <v>2099.2366412213742</v>
      </c>
      <c r="K29" s="378">
        <v>0</v>
      </c>
      <c r="L29" s="378">
        <v>0</v>
      </c>
      <c r="M29" s="378">
        <v>0</v>
      </c>
      <c r="N29" s="378">
        <v>0</v>
      </c>
      <c r="O29" s="378">
        <v>2083.3333333333335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</v>
      </c>
      <c r="D30" s="378">
        <v>4</v>
      </c>
      <c r="E30" s="378">
        <v>1</v>
      </c>
      <c r="F30" s="378">
        <v>41.8</v>
      </c>
      <c r="G30" s="378">
        <v>0</v>
      </c>
      <c r="H30" s="378">
        <v>0</v>
      </c>
      <c r="I30" s="378">
        <v>0</v>
      </c>
      <c r="J30" s="378">
        <v>1</v>
      </c>
      <c r="K30" s="378">
        <v>9.4</v>
      </c>
      <c r="L30" s="378">
        <v>0</v>
      </c>
      <c r="M30" s="378">
        <v>0</v>
      </c>
      <c r="N30" s="378">
        <v>0</v>
      </c>
      <c r="O30" s="378">
        <v>0</v>
      </c>
      <c r="P30" s="378">
        <v>11.2</v>
      </c>
      <c r="Q30" s="378">
        <v>9</v>
      </c>
      <c r="R30" s="378">
        <v>2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2</v>
      </c>
      <c r="AN30" s="378">
        <v>0</v>
      </c>
      <c r="AO30" s="378">
        <v>2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2.2000000000000002</v>
      </c>
    </row>
    <row r="31" spans="3:49" x14ac:dyDescent="0.3">
      <c r="C31" s="378">
        <v>5</v>
      </c>
      <c r="D31" s="378">
        <v>4</v>
      </c>
      <c r="E31" s="378">
        <v>2</v>
      </c>
      <c r="F31" s="378">
        <v>6444.35</v>
      </c>
      <c r="G31" s="378">
        <v>0</v>
      </c>
      <c r="H31" s="378">
        <v>0</v>
      </c>
      <c r="I31" s="378">
        <v>0</v>
      </c>
      <c r="J31" s="378">
        <v>168</v>
      </c>
      <c r="K31" s="378">
        <v>1560</v>
      </c>
      <c r="L31" s="378">
        <v>0</v>
      </c>
      <c r="M31" s="378">
        <v>0</v>
      </c>
      <c r="N31" s="378">
        <v>0</v>
      </c>
      <c r="O31" s="378">
        <v>0</v>
      </c>
      <c r="P31" s="378">
        <v>1633.75</v>
      </c>
      <c r="Q31" s="378">
        <v>1357.5</v>
      </c>
      <c r="R31" s="378">
        <v>318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309</v>
      </c>
      <c r="AN31" s="378">
        <v>0</v>
      </c>
      <c r="AO31" s="378">
        <v>323.5</v>
      </c>
      <c r="AP31" s="378">
        <v>0</v>
      </c>
      <c r="AQ31" s="378">
        <v>0</v>
      </c>
      <c r="AR31" s="378">
        <v>421</v>
      </c>
      <c r="AS31" s="378">
        <v>0</v>
      </c>
      <c r="AT31" s="378">
        <v>0</v>
      </c>
      <c r="AU31" s="378">
        <v>0</v>
      </c>
      <c r="AV31" s="378">
        <v>0</v>
      </c>
      <c r="AW31" s="378">
        <v>353.6</v>
      </c>
    </row>
    <row r="32" spans="3:49" x14ac:dyDescent="0.3">
      <c r="C32" s="378">
        <v>5</v>
      </c>
      <c r="D32" s="378">
        <v>4</v>
      </c>
      <c r="E32" s="378">
        <v>3</v>
      </c>
      <c r="F32" s="378">
        <v>31</v>
      </c>
      <c r="G32" s="378">
        <v>0</v>
      </c>
      <c r="H32" s="378">
        <v>0</v>
      </c>
      <c r="I32" s="378">
        <v>0</v>
      </c>
      <c r="J32" s="378">
        <v>0</v>
      </c>
      <c r="K32" s="378">
        <v>31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5</v>
      </c>
      <c r="D33" s="378">
        <v>4</v>
      </c>
      <c r="E33" s="378">
        <v>4</v>
      </c>
      <c r="F33" s="378">
        <v>340</v>
      </c>
      <c r="G33" s="378">
        <v>0</v>
      </c>
      <c r="H33" s="378">
        <v>0</v>
      </c>
      <c r="I33" s="378">
        <v>0</v>
      </c>
      <c r="J33" s="378">
        <v>34</v>
      </c>
      <c r="K33" s="378">
        <v>306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5</v>
      </c>
      <c r="D34" s="378">
        <v>4</v>
      </c>
      <c r="E34" s="378">
        <v>5</v>
      </c>
      <c r="F34" s="378">
        <v>16</v>
      </c>
      <c r="G34" s="378">
        <v>16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5</v>
      </c>
      <c r="D35" s="378">
        <v>4</v>
      </c>
      <c r="E35" s="378">
        <v>6</v>
      </c>
      <c r="F35" s="378">
        <v>1808969</v>
      </c>
      <c r="G35" s="378">
        <v>4160</v>
      </c>
      <c r="H35" s="378">
        <v>0</v>
      </c>
      <c r="I35" s="378">
        <v>0</v>
      </c>
      <c r="J35" s="378">
        <v>52976</v>
      </c>
      <c r="K35" s="378">
        <v>930390</v>
      </c>
      <c r="L35" s="378">
        <v>0</v>
      </c>
      <c r="M35" s="378">
        <v>0</v>
      </c>
      <c r="N35" s="378">
        <v>0</v>
      </c>
      <c r="O35" s="378">
        <v>0</v>
      </c>
      <c r="P35" s="378">
        <v>283656</v>
      </c>
      <c r="Q35" s="378">
        <v>267704</v>
      </c>
      <c r="R35" s="378">
        <v>80032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46489</v>
      </c>
      <c r="AN35" s="378">
        <v>0</v>
      </c>
      <c r="AO35" s="378">
        <v>43562</v>
      </c>
      <c r="AP35" s="378">
        <v>0</v>
      </c>
      <c r="AQ35" s="378">
        <v>0</v>
      </c>
      <c r="AR35" s="378">
        <v>46812</v>
      </c>
      <c r="AS35" s="378">
        <v>0</v>
      </c>
      <c r="AT35" s="378">
        <v>0</v>
      </c>
      <c r="AU35" s="378">
        <v>0</v>
      </c>
      <c r="AV35" s="378">
        <v>0</v>
      </c>
      <c r="AW35" s="378">
        <v>53188</v>
      </c>
    </row>
    <row r="36" spans="3:49" x14ac:dyDescent="0.3">
      <c r="C36" s="378">
        <v>5</v>
      </c>
      <c r="D36" s="378">
        <v>4</v>
      </c>
      <c r="E36" s="378">
        <v>9</v>
      </c>
      <c r="F36" s="378">
        <v>8172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4086</v>
      </c>
      <c r="Q36" s="378">
        <v>4086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5</v>
      </c>
      <c r="D37" s="378">
        <v>4</v>
      </c>
      <c r="E37" s="378">
        <v>11</v>
      </c>
      <c r="F37" s="378">
        <v>4182.5699745547081</v>
      </c>
      <c r="G37" s="378">
        <v>0</v>
      </c>
      <c r="H37" s="378">
        <v>0</v>
      </c>
      <c r="I37" s="378">
        <v>0</v>
      </c>
      <c r="J37" s="378">
        <v>2099.2366412213742</v>
      </c>
      <c r="K37" s="378">
        <v>0</v>
      </c>
      <c r="L37" s="378">
        <v>0</v>
      </c>
      <c r="M37" s="378">
        <v>0</v>
      </c>
      <c r="N37" s="378">
        <v>0</v>
      </c>
      <c r="O37" s="378">
        <v>2083.3333333333335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5</v>
      </c>
      <c r="D38" s="378">
        <v>5</v>
      </c>
      <c r="E38" s="378">
        <v>1</v>
      </c>
      <c r="F38" s="378">
        <v>41.8</v>
      </c>
      <c r="G38" s="378">
        <v>0</v>
      </c>
      <c r="H38" s="378">
        <v>0</v>
      </c>
      <c r="I38" s="378">
        <v>0</v>
      </c>
      <c r="J38" s="378">
        <v>1</v>
      </c>
      <c r="K38" s="378">
        <v>9.4</v>
      </c>
      <c r="L38" s="378">
        <v>0</v>
      </c>
      <c r="M38" s="378">
        <v>0</v>
      </c>
      <c r="N38" s="378">
        <v>0</v>
      </c>
      <c r="O38" s="378">
        <v>0</v>
      </c>
      <c r="P38" s="378">
        <v>9.1999999999999993</v>
      </c>
      <c r="Q38" s="378">
        <v>11</v>
      </c>
      <c r="R38" s="378">
        <v>2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</v>
      </c>
      <c r="AN38" s="378">
        <v>0</v>
      </c>
      <c r="AO38" s="378">
        <v>2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2.2000000000000002</v>
      </c>
    </row>
    <row r="39" spans="3:49" x14ac:dyDescent="0.3">
      <c r="C39" s="378">
        <v>5</v>
      </c>
      <c r="D39" s="378">
        <v>5</v>
      </c>
      <c r="E39" s="378">
        <v>2</v>
      </c>
      <c r="F39" s="378">
        <v>6388.4</v>
      </c>
      <c r="G39" s="378">
        <v>0</v>
      </c>
      <c r="H39" s="378">
        <v>0</v>
      </c>
      <c r="I39" s="378">
        <v>0</v>
      </c>
      <c r="J39" s="378">
        <v>152</v>
      </c>
      <c r="K39" s="378">
        <v>1528</v>
      </c>
      <c r="L39" s="378">
        <v>0</v>
      </c>
      <c r="M39" s="378">
        <v>0</v>
      </c>
      <c r="N39" s="378">
        <v>0</v>
      </c>
      <c r="O39" s="378">
        <v>0</v>
      </c>
      <c r="P39" s="378">
        <v>1291</v>
      </c>
      <c r="Q39" s="378">
        <v>1657</v>
      </c>
      <c r="R39" s="378">
        <v>349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285</v>
      </c>
      <c r="AN39" s="378">
        <v>0</v>
      </c>
      <c r="AO39" s="378">
        <v>324.75</v>
      </c>
      <c r="AP39" s="378">
        <v>0</v>
      </c>
      <c r="AQ39" s="378">
        <v>0</v>
      </c>
      <c r="AR39" s="378">
        <v>427.25</v>
      </c>
      <c r="AS39" s="378">
        <v>0</v>
      </c>
      <c r="AT39" s="378">
        <v>0</v>
      </c>
      <c r="AU39" s="378">
        <v>0</v>
      </c>
      <c r="AV39" s="378">
        <v>0</v>
      </c>
      <c r="AW39" s="378">
        <v>374.4</v>
      </c>
    </row>
    <row r="40" spans="3:49" x14ac:dyDescent="0.3">
      <c r="C40" s="378">
        <v>5</v>
      </c>
      <c r="D40" s="378">
        <v>5</v>
      </c>
      <c r="E40" s="378">
        <v>3</v>
      </c>
      <c r="F40" s="378">
        <v>31</v>
      </c>
      <c r="G40" s="378">
        <v>0</v>
      </c>
      <c r="H40" s="378">
        <v>0</v>
      </c>
      <c r="I40" s="378">
        <v>0</v>
      </c>
      <c r="J40" s="378">
        <v>0</v>
      </c>
      <c r="K40" s="378">
        <v>31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5</v>
      </c>
      <c r="D41" s="378">
        <v>5</v>
      </c>
      <c r="E41" s="378">
        <v>4</v>
      </c>
      <c r="F41" s="378">
        <v>340</v>
      </c>
      <c r="G41" s="378">
        <v>0</v>
      </c>
      <c r="H41" s="378">
        <v>0</v>
      </c>
      <c r="I41" s="378">
        <v>0</v>
      </c>
      <c r="J41" s="378">
        <v>34</v>
      </c>
      <c r="K41" s="378">
        <v>306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5</v>
      </c>
      <c r="D42" s="378">
        <v>5</v>
      </c>
      <c r="E42" s="378">
        <v>5</v>
      </c>
      <c r="F42" s="378">
        <v>16</v>
      </c>
      <c r="G42" s="378">
        <v>16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5</v>
      </c>
      <c r="D43" s="378">
        <v>5</v>
      </c>
      <c r="E43" s="378">
        <v>6</v>
      </c>
      <c r="F43" s="378">
        <v>2041420</v>
      </c>
      <c r="G43" s="378">
        <v>4160</v>
      </c>
      <c r="H43" s="378">
        <v>0</v>
      </c>
      <c r="I43" s="378">
        <v>0</v>
      </c>
      <c r="J43" s="378">
        <v>74668</v>
      </c>
      <c r="K43" s="378">
        <v>1060093</v>
      </c>
      <c r="L43" s="378">
        <v>0</v>
      </c>
      <c r="M43" s="378">
        <v>0</v>
      </c>
      <c r="N43" s="378">
        <v>0</v>
      </c>
      <c r="O43" s="378">
        <v>0</v>
      </c>
      <c r="P43" s="378">
        <v>260389</v>
      </c>
      <c r="Q43" s="378">
        <v>353585</v>
      </c>
      <c r="R43" s="378">
        <v>83806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47989</v>
      </c>
      <c r="AN43" s="378">
        <v>0</v>
      </c>
      <c r="AO43" s="378">
        <v>47164</v>
      </c>
      <c r="AP43" s="378">
        <v>0</v>
      </c>
      <c r="AQ43" s="378">
        <v>0</v>
      </c>
      <c r="AR43" s="378">
        <v>56303</v>
      </c>
      <c r="AS43" s="378">
        <v>0</v>
      </c>
      <c r="AT43" s="378">
        <v>0</v>
      </c>
      <c r="AU43" s="378">
        <v>0</v>
      </c>
      <c r="AV43" s="378">
        <v>0</v>
      </c>
      <c r="AW43" s="378">
        <v>53263</v>
      </c>
    </row>
    <row r="44" spans="3:49" x14ac:dyDescent="0.3">
      <c r="C44" s="378">
        <v>5</v>
      </c>
      <c r="D44" s="378">
        <v>5</v>
      </c>
      <c r="E44" s="378">
        <v>9</v>
      </c>
      <c r="F44" s="378">
        <v>177840</v>
      </c>
      <c r="G44" s="378">
        <v>0</v>
      </c>
      <c r="H44" s="378">
        <v>0</v>
      </c>
      <c r="I44" s="378">
        <v>0</v>
      </c>
      <c r="J44" s="378">
        <v>27360</v>
      </c>
      <c r="K44" s="378">
        <v>150480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5</v>
      </c>
      <c r="D45" s="378">
        <v>5</v>
      </c>
      <c r="E45" s="378">
        <v>10</v>
      </c>
      <c r="F45" s="378">
        <v>1100</v>
      </c>
      <c r="G45" s="378">
        <v>0</v>
      </c>
      <c r="H45" s="378">
        <v>0</v>
      </c>
      <c r="I45" s="378">
        <v>0</v>
      </c>
      <c r="J45" s="378">
        <v>1100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5</v>
      </c>
      <c r="D46" s="378">
        <v>5</v>
      </c>
      <c r="E46" s="378">
        <v>11</v>
      </c>
      <c r="F46" s="378">
        <v>4182.5699745547081</v>
      </c>
      <c r="G46" s="378">
        <v>0</v>
      </c>
      <c r="H46" s="378">
        <v>0</v>
      </c>
      <c r="I46" s="378">
        <v>0</v>
      </c>
      <c r="J46" s="378">
        <v>2099.2366412213742</v>
      </c>
      <c r="K46" s="378">
        <v>0</v>
      </c>
      <c r="L46" s="378">
        <v>0</v>
      </c>
      <c r="M46" s="378">
        <v>0</v>
      </c>
      <c r="N46" s="378">
        <v>0</v>
      </c>
      <c r="O46" s="378">
        <v>2083.3333333333335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5</v>
      </c>
      <c r="D47" s="378">
        <v>6</v>
      </c>
      <c r="E47" s="378">
        <v>1</v>
      </c>
      <c r="F47" s="378">
        <v>41.8</v>
      </c>
      <c r="G47" s="378">
        <v>0</v>
      </c>
      <c r="H47" s="378">
        <v>0</v>
      </c>
      <c r="I47" s="378">
        <v>0</v>
      </c>
      <c r="J47" s="378">
        <v>1</v>
      </c>
      <c r="K47" s="378">
        <v>9.4</v>
      </c>
      <c r="L47" s="378">
        <v>0</v>
      </c>
      <c r="M47" s="378">
        <v>0</v>
      </c>
      <c r="N47" s="378">
        <v>0</v>
      </c>
      <c r="O47" s="378">
        <v>0</v>
      </c>
      <c r="P47" s="378">
        <v>9.1999999999999993</v>
      </c>
      <c r="Q47" s="378">
        <v>11</v>
      </c>
      <c r="R47" s="378">
        <v>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</v>
      </c>
      <c r="AN47" s="378">
        <v>0</v>
      </c>
      <c r="AO47" s="378">
        <v>2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2.2000000000000002</v>
      </c>
    </row>
    <row r="48" spans="3:49" x14ac:dyDescent="0.3">
      <c r="C48" s="378">
        <v>5</v>
      </c>
      <c r="D48" s="378">
        <v>6</v>
      </c>
      <c r="E48" s="378">
        <v>2</v>
      </c>
      <c r="F48" s="378">
        <v>6455.65</v>
      </c>
      <c r="G48" s="378">
        <v>0</v>
      </c>
      <c r="H48" s="378">
        <v>0</v>
      </c>
      <c r="I48" s="378">
        <v>0</v>
      </c>
      <c r="J48" s="378">
        <v>160</v>
      </c>
      <c r="K48" s="378">
        <v>1576</v>
      </c>
      <c r="L48" s="378">
        <v>0</v>
      </c>
      <c r="M48" s="378">
        <v>0</v>
      </c>
      <c r="N48" s="378">
        <v>0</v>
      </c>
      <c r="O48" s="378">
        <v>0</v>
      </c>
      <c r="P48" s="378">
        <v>1348</v>
      </c>
      <c r="Q48" s="378">
        <v>1644</v>
      </c>
      <c r="R48" s="378">
        <v>332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273</v>
      </c>
      <c r="AN48" s="378">
        <v>0</v>
      </c>
      <c r="AO48" s="378">
        <v>334.75</v>
      </c>
      <c r="AP48" s="378">
        <v>0</v>
      </c>
      <c r="AQ48" s="378">
        <v>0</v>
      </c>
      <c r="AR48" s="378">
        <v>477.5</v>
      </c>
      <c r="AS48" s="378">
        <v>0</v>
      </c>
      <c r="AT48" s="378">
        <v>0</v>
      </c>
      <c r="AU48" s="378">
        <v>0</v>
      </c>
      <c r="AV48" s="378">
        <v>0</v>
      </c>
      <c r="AW48" s="378">
        <v>310.39999999999998</v>
      </c>
    </row>
    <row r="49" spans="3:49" x14ac:dyDescent="0.3">
      <c r="C49" s="378">
        <v>5</v>
      </c>
      <c r="D49" s="378">
        <v>6</v>
      </c>
      <c r="E49" s="378">
        <v>3</v>
      </c>
      <c r="F49" s="378">
        <v>31</v>
      </c>
      <c r="G49" s="378">
        <v>0</v>
      </c>
      <c r="H49" s="378">
        <v>0</v>
      </c>
      <c r="I49" s="378">
        <v>0</v>
      </c>
      <c r="J49" s="378">
        <v>0</v>
      </c>
      <c r="K49" s="378">
        <v>31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5</v>
      </c>
      <c r="D50" s="378">
        <v>6</v>
      </c>
      <c r="E50" s="378">
        <v>4</v>
      </c>
      <c r="F50" s="378">
        <v>340</v>
      </c>
      <c r="G50" s="378">
        <v>0</v>
      </c>
      <c r="H50" s="378">
        <v>0</v>
      </c>
      <c r="I50" s="378">
        <v>0</v>
      </c>
      <c r="J50" s="378">
        <v>34</v>
      </c>
      <c r="K50" s="378">
        <v>306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5</v>
      </c>
      <c r="D51" s="378">
        <v>6</v>
      </c>
      <c r="E51" s="378">
        <v>5</v>
      </c>
      <c r="F51" s="378">
        <v>16</v>
      </c>
      <c r="G51" s="378">
        <v>16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5</v>
      </c>
      <c r="D52" s="378">
        <v>6</v>
      </c>
      <c r="E52" s="378">
        <v>6</v>
      </c>
      <c r="F52" s="378">
        <v>1814343</v>
      </c>
      <c r="G52" s="378">
        <v>4160</v>
      </c>
      <c r="H52" s="378">
        <v>0</v>
      </c>
      <c r="I52" s="378">
        <v>0</v>
      </c>
      <c r="J52" s="378">
        <v>53396</v>
      </c>
      <c r="K52" s="378">
        <v>886108</v>
      </c>
      <c r="L52" s="378">
        <v>0</v>
      </c>
      <c r="M52" s="378">
        <v>0</v>
      </c>
      <c r="N52" s="378">
        <v>0</v>
      </c>
      <c r="O52" s="378">
        <v>0</v>
      </c>
      <c r="P52" s="378">
        <v>244190</v>
      </c>
      <c r="Q52" s="378">
        <v>343467</v>
      </c>
      <c r="R52" s="378">
        <v>84377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48280</v>
      </c>
      <c r="AN52" s="378">
        <v>0</v>
      </c>
      <c r="AO52" s="378">
        <v>43780</v>
      </c>
      <c r="AP52" s="378">
        <v>0</v>
      </c>
      <c r="AQ52" s="378">
        <v>0</v>
      </c>
      <c r="AR52" s="378">
        <v>52632</v>
      </c>
      <c r="AS52" s="378">
        <v>0</v>
      </c>
      <c r="AT52" s="378">
        <v>0</v>
      </c>
      <c r="AU52" s="378">
        <v>0</v>
      </c>
      <c r="AV52" s="378">
        <v>0</v>
      </c>
      <c r="AW52" s="378">
        <v>53953</v>
      </c>
    </row>
    <row r="53" spans="3:49" x14ac:dyDescent="0.3">
      <c r="C53" s="378">
        <v>5</v>
      </c>
      <c r="D53" s="378">
        <v>6</v>
      </c>
      <c r="E53" s="378">
        <v>9</v>
      </c>
      <c r="F53" s="378">
        <v>250</v>
      </c>
      <c r="G53" s="378">
        <v>0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250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5</v>
      </c>
      <c r="D54" s="378">
        <v>6</v>
      </c>
      <c r="E54" s="378">
        <v>11</v>
      </c>
      <c r="F54" s="378">
        <v>4182.5699745547081</v>
      </c>
      <c r="G54" s="378">
        <v>0</v>
      </c>
      <c r="H54" s="378">
        <v>0</v>
      </c>
      <c r="I54" s="378">
        <v>0</v>
      </c>
      <c r="J54" s="378">
        <v>2099.2366412213742</v>
      </c>
      <c r="K54" s="378">
        <v>0</v>
      </c>
      <c r="L54" s="378">
        <v>0</v>
      </c>
      <c r="M54" s="378">
        <v>0</v>
      </c>
      <c r="N54" s="378">
        <v>0</v>
      </c>
      <c r="O54" s="378">
        <v>2083.3333333333335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5</v>
      </c>
      <c r="D55" s="378">
        <v>7</v>
      </c>
      <c r="E55" s="378">
        <v>1</v>
      </c>
      <c r="F55" s="378">
        <v>43.4</v>
      </c>
      <c r="G55" s="378">
        <v>0</v>
      </c>
      <c r="H55" s="378">
        <v>0</v>
      </c>
      <c r="I55" s="378">
        <v>1.6</v>
      </c>
      <c r="J55" s="378">
        <v>1</v>
      </c>
      <c r="K55" s="378">
        <v>9.4</v>
      </c>
      <c r="L55" s="378">
        <v>0</v>
      </c>
      <c r="M55" s="378">
        <v>0</v>
      </c>
      <c r="N55" s="378">
        <v>0</v>
      </c>
      <c r="O55" s="378">
        <v>0</v>
      </c>
      <c r="P55" s="378">
        <v>9.1999999999999993</v>
      </c>
      <c r="Q55" s="378">
        <v>11</v>
      </c>
      <c r="R55" s="378">
        <v>2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2</v>
      </c>
      <c r="AN55" s="378">
        <v>0</v>
      </c>
      <c r="AO55" s="378">
        <v>2</v>
      </c>
      <c r="AP55" s="378">
        <v>0</v>
      </c>
      <c r="AQ55" s="378">
        <v>0</v>
      </c>
      <c r="AR55" s="378">
        <v>3</v>
      </c>
      <c r="AS55" s="378">
        <v>0</v>
      </c>
      <c r="AT55" s="378">
        <v>0</v>
      </c>
      <c r="AU55" s="378">
        <v>0</v>
      </c>
      <c r="AV55" s="378">
        <v>0</v>
      </c>
      <c r="AW55" s="378">
        <v>2.2000000000000002</v>
      </c>
    </row>
    <row r="56" spans="3:49" x14ac:dyDescent="0.3">
      <c r="C56" s="378">
        <v>5</v>
      </c>
      <c r="D56" s="378">
        <v>7</v>
      </c>
      <c r="E56" s="378">
        <v>2</v>
      </c>
      <c r="F56" s="378">
        <v>5875.4</v>
      </c>
      <c r="G56" s="378">
        <v>0</v>
      </c>
      <c r="H56" s="378">
        <v>0</v>
      </c>
      <c r="I56" s="378">
        <v>268.8</v>
      </c>
      <c r="J56" s="378">
        <v>136</v>
      </c>
      <c r="K56" s="378">
        <v>1224</v>
      </c>
      <c r="L56" s="378">
        <v>0</v>
      </c>
      <c r="M56" s="378">
        <v>0</v>
      </c>
      <c r="N56" s="378">
        <v>0</v>
      </c>
      <c r="O56" s="378">
        <v>0</v>
      </c>
      <c r="P56" s="378">
        <v>1281.5</v>
      </c>
      <c r="Q56" s="378">
        <v>1429.5</v>
      </c>
      <c r="R56" s="378">
        <v>240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332</v>
      </c>
      <c r="AN56" s="378">
        <v>0</v>
      </c>
      <c r="AO56" s="378">
        <v>269.5</v>
      </c>
      <c r="AP56" s="378">
        <v>0</v>
      </c>
      <c r="AQ56" s="378">
        <v>0</v>
      </c>
      <c r="AR56" s="378">
        <v>412.5</v>
      </c>
      <c r="AS56" s="378">
        <v>0</v>
      </c>
      <c r="AT56" s="378">
        <v>0</v>
      </c>
      <c r="AU56" s="378">
        <v>0</v>
      </c>
      <c r="AV56" s="378">
        <v>0</v>
      </c>
      <c r="AW56" s="378">
        <v>281.60000000000002</v>
      </c>
    </row>
    <row r="57" spans="3:49" x14ac:dyDescent="0.3">
      <c r="C57" s="378">
        <v>5</v>
      </c>
      <c r="D57" s="378">
        <v>7</v>
      </c>
      <c r="E57" s="378">
        <v>4</v>
      </c>
      <c r="F57" s="378">
        <v>334</v>
      </c>
      <c r="G57" s="378">
        <v>0</v>
      </c>
      <c r="H57" s="378">
        <v>0</v>
      </c>
      <c r="I57" s="378">
        <v>0</v>
      </c>
      <c r="J57" s="378">
        <v>34</v>
      </c>
      <c r="K57" s="378">
        <v>300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5</v>
      </c>
      <c r="D58" s="378">
        <v>7</v>
      </c>
      <c r="E58" s="378">
        <v>5</v>
      </c>
      <c r="F58" s="378">
        <v>16</v>
      </c>
      <c r="G58" s="378">
        <v>16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5</v>
      </c>
      <c r="D59" s="378">
        <v>7</v>
      </c>
      <c r="E59" s="378">
        <v>6</v>
      </c>
      <c r="F59" s="378">
        <v>3088513</v>
      </c>
      <c r="G59" s="378">
        <v>4160</v>
      </c>
      <c r="H59" s="378">
        <v>0</v>
      </c>
      <c r="I59" s="378">
        <v>40384</v>
      </c>
      <c r="J59" s="378">
        <v>91618</v>
      </c>
      <c r="K59" s="378">
        <v>1793497</v>
      </c>
      <c r="L59" s="378">
        <v>0</v>
      </c>
      <c r="M59" s="378">
        <v>0</v>
      </c>
      <c r="N59" s="378">
        <v>0</v>
      </c>
      <c r="O59" s="378">
        <v>0</v>
      </c>
      <c r="P59" s="378">
        <v>316645</v>
      </c>
      <c r="Q59" s="378">
        <v>455768</v>
      </c>
      <c r="R59" s="378">
        <v>126931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61632</v>
      </c>
      <c r="AN59" s="378">
        <v>0</v>
      </c>
      <c r="AO59" s="378">
        <v>58780</v>
      </c>
      <c r="AP59" s="378">
        <v>0</v>
      </c>
      <c r="AQ59" s="378">
        <v>0</v>
      </c>
      <c r="AR59" s="378">
        <v>70805</v>
      </c>
      <c r="AS59" s="378">
        <v>0</v>
      </c>
      <c r="AT59" s="378">
        <v>0</v>
      </c>
      <c r="AU59" s="378">
        <v>0</v>
      </c>
      <c r="AV59" s="378">
        <v>0</v>
      </c>
      <c r="AW59" s="378">
        <v>68293</v>
      </c>
    </row>
    <row r="60" spans="3:49" x14ac:dyDescent="0.3">
      <c r="C60" s="378">
        <v>5</v>
      </c>
      <c r="D60" s="378">
        <v>7</v>
      </c>
      <c r="E60" s="378">
        <v>9</v>
      </c>
      <c r="F60" s="378">
        <v>1198342</v>
      </c>
      <c r="G60" s="378">
        <v>0</v>
      </c>
      <c r="H60" s="378">
        <v>0</v>
      </c>
      <c r="I60" s="378">
        <v>0</v>
      </c>
      <c r="J60" s="378">
        <v>34745</v>
      </c>
      <c r="K60" s="378">
        <v>902365</v>
      </c>
      <c r="L60" s="378">
        <v>0</v>
      </c>
      <c r="M60" s="378">
        <v>0</v>
      </c>
      <c r="N60" s="378">
        <v>0</v>
      </c>
      <c r="O60" s="378">
        <v>0</v>
      </c>
      <c r="P60" s="378">
        <v>62577</v>
      </c>
      <c r="Q60" s="378">
        <v>96622</v>
      </c>
      <c r="R60" s="378">
        <v>44115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12527</v>
      </c>
      <c r="AN60" s="378">
        <v>0</v>
      </c>
      <c r="AO60" s="378">
        <v>13530</v>
      </c>
      <c r="AP60" s="378">
        <v>0</v>
      </c>
      <c r="AQ60" s="378">
        <v>0</v>
      </c>
      <c r="AR60" s="378">
        <v>16317</v>
      </c>
      <c r="AS60" s="378">
        <v>0</v>
      </c>
      <c r="AT60" s="378">
        <v>0</v>
      </c>
      <c r="AU60" s="378">
        <v>0</v>
      </c>
      <c r="AV60" s="378">
        <v>0</v>
      </c>
      <c r="AW60" s="378">
        <v>15544</v>
      </c>
    </row>
    <row r="61" spans="3:49" x14ac:dyDescent="0.3">
      <c r="C61" s="378">
        <v>5</v>
      </c>
      <c r="D61" s="378">
        <v>7</v>
      </c>
      <c r="E61" s="378">
        <v>11</v>
      </c>
      <c r="F61" s="378">
        <v>4182.5699745547081</v>
      </c>
      <c r="G61" s="378">
        <v>0</v>
      </c>
      <c r="H61" s="378">
        <v>0</v>
      </c>
      <c r="I61" s="378">
        <v>0</v>
      </c>
      <c r="J61" s="378">
        <v>2099.2366412213742</v>
      </c>
      <c r="K61" s="378">
        <v>0</v>
      </c>
      <c r="L61" s="378">
        <v>0</v>
      </c>
      <c r="M61" s="378">
        <v>0</v>
      </c>
      <c r="N61" s="378">
        <v>0</v>
      </c>
      <c r="O61" s="378">
        <v>2083.3333333333335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5</v>
      </c>
      <c r="D62" s="378">
        <v>8</v>
      </c>
      <c r="E62" s="378">
        <v>1</v>
      </c>
      <c r="F62" s="378">
        <v>43.4</v>
      </c>
      <c r="G62" s="378">
        <v>0</v>
      </c>
      <c r="H62" s="378">
        <v>0</v>
      </c>
      <c r="I62" s="378">
        <v>1.6</v>
      </c>
      <c r="J62" s="378">
        <v>1</v>
      </c>
      <c r="K62" s="378">
        <v>9.4</v>
      </c>
      <c r="L62" s="378">
        <v>0</v>
      </c>
      <c r="M62" s="378">
        <v>0</v>
      </c>
      <c r="N62" s="378">
        <v>0</v>
      </c>
      <c r="O62" s="378">
        <v>0</v>
      </c>
      <c r="P62" s="378">
        <v>9.1999999999999993</v>
      </c>
      <c r="Q62" s="378">
        <v>11</v>
      </c>
      <c r="R62" s="378">
        <v>2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2</v>
      </c>
      <c r="AN62" s="378">
        <v>0</v>
      </c>
      <c r="AO62" s="378">
        <v>2</v>
      </c>
      <c r="AP62" s="378">
        <v>0</v>
      </c>
      <c r="AQ62" s="378">
        <v>0</v>
      </c>
      <c r="AR62" s="378">
        <v>3</v>
      </c>
      <c r="AS62" s="378">
        <v>0</v>
      </c>
      <c r="AT62" s="378">
        <v>0</v>
      </c>
      <c r="AU62" s="378">
        <v>0</v>
      </c>
      <c r="AV62" s="378">
        <v>0</v>
      </c>
      <c r="AW62" s="378">
        <v>2.2000000000000002</v>
      </c>
    </row>
    <row r="63" spans="3:49" x14ac:dyDescent="0.3">
      <c r="C63" s="378">
        <v>5</v>
      </c>
      <c r="D63" s="378">
        <v>8</v>
      </c>
      <c r="E63" s="378">
        <v>2</v>
      </c>
      <c r="F63" s="378">
        <v>5777.45</v>
      </c>
      <c r="G63" s="378">
        <v>0</v>
      </c>
      <c r="H63" s="378">
        <v>0</v>
      </c>
      <c r="I63" s="378">
        <v>294.39999999999998</v>
      </c>
      <c r="J63" s="378">
        <v>120</v>
      </c>
      <c r="K63" s="378">
        <v>1264</v>
      </c>
      <c r="L63" s="378">
        <v>0</v>
      </c>
      <c r="M63" s="378">
        <v>0</v>
      </c>
      <c r="N63" s="378">
        <v>0</v>
      </c>
      <c r="O63" s="378">
        <v>0</v>
      </c>
      <c r="P63" s="378">
        <v>1137</v>
      </c>
      <c r="Q63" s="378">
        <v>1546.5</v>
      </c>
      <c r="R63" s="378">
        <v>212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277</v>
      </c>
      <c r="AN63" s="378">
        <v>0</v>
      </c>
      <c r="AO63" s="378">
        <v>245</v>
      </c>
      <c r="AP63" s="378">
        <v>0</v>
      </c>
      <c r="AQ63" s="378">
        <v>0</v>
      </c>
      <c r="AR63" s="378">
        <v>420.75</v>
      </c>
      <c r="AS63" s="378">
        <v>0</v>
      </c>
      <c r="AT63" s="378">
        <v>0</v>
      </c>
      <c r="AU63" s="378">
        <v>0</v>
      </c>
      <c r="AV63" s="378">
        <v>0</v>
      </c>
      <c r="AW63" s="378">
        <v>260.8</v>
      </c>
    </row>
    <row r="64" spans="3:49" x14ac:dyDescent="0.3">
      <c r="C64" s="378">
        <v>5</v>
      </c>
      <c r="D64" s="378">
        <v>8</v>
      </c>
      <c r="E64" s="378">
        <v>3</v>
      </c>
      <c r="F64" s="378">
        <v>68</v>
      </c>
      <c r="G64" s="378">
        <v>0</v>
      </c>
      <c r="H64" s="378">
        <v>0</v>
      </c>
      <c r="I64" s="378">
        <v>68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5</v>
      </c>
      <c r="D65" s="378">
        <v>8</v>
      </c>
      <c r="E65" s="378">
        <v>4</v>
      </c>
      <c r="F65" s="378">
        <v>340</v>
      </c>
      <c r="G65" s="378">
        <v>0</v>
      </c>
      <c r="H65" s="378">
        <v>0</v>
      </c>
      <c r="I65" s="378">
        <v>0</v>
      </c>
      <c r="J65" s="378">
        <v>34</v>
      </c>
      <c r="K65" s="378">
        <v>306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5</v>
      </c>
      <c r="D66" s="378">
        <v>8</v>
      </c>
      <c r="E66" s="378">
        <v>5</v>
      </c>
      <c r="F66" s="378">
        <v>16</v>
      </c>
      <c r="G66" s="378">
        <v>16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5</v>
      </c>
      <c r="D67" s="378">
        <v>8</v>
      </c>
      <c r="E67" s="378">
        <v>6</v>
      </c>
      <c r="F67" s="378">
        <v>1869290</v>
      </c>
      <c r="G67" s="378">
        <v>4160</v>
      </c>
      <c r="H67" s="378">
        <v>0</v>
      </c>
      <c r="I67" s="378">
        <v>51637</v>
      </c>
      <c r="J67" s="378">
        <v>59635</v>
      </c>
      <c r="K67" s="378">
        <v>890038</v>
      </c>
      <c r="L67" s="378">
        <v>0</v>
      </c>
      <c r="M67" s="378">
        <v>0</v>
      </c>
      <c r="N67" s="378">
        <v>0</v>
      </c>
      <c r="O67" s="378">
        <v>0</v>
      </c>
      <c r="P67" s="378">
        <v>249816</v>
      </c>
      <c r="Q67" s="378">
        <v>338911</v>
      </c>
      <c r="R67" s="378">
        <v>77949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45634</v>
      </c>
      <c r="AN67" s="378">
        <v>0</v>
      </c>
      <c r="AO67" s="378">
        <v>44240</v>
      </c>
      <c r="AP67" s="378">
        <v>0</v>
      </c>
      <c r="AQ67" s="378">
        <v>0</v>
      </c>
      <c r="AR67" s="378">
        <v>52985</v>
      </c>
      <c r="AS67" s="378">
        <v>0</v>
      </c>
      <c r="AT67" s="378">
        <v>0</v>
      </c>
      <c r="AU67" s="378">
        <v>0</v>
      </c>
      <c r="AV67" s="378">
        <v>0</v>
      </c>
      <c r="AW67" s="378">
        <v>54285</v>
      </c>
    </row>
    <row r="68" spans="3:49" x14ac:dyDescent="0.3">
      <c r="C68" s="378">
        <v>5</v>
      </c>
      <c r="D68" s="378">
        <v>8</v>
      </c>
      <c r="E68" s="378">
        <v>11</v>
      </c>
      <c r="F68" s="378">
        <v>4182.5699745547081</v>
      </c>
      <c r="G68" s="378">
        <v>0</v>
      </c>
      <c r="H68" s="378">
        <v>0</v>
      </c>
      <c r="I68" s="378">
        <v>0</v>
      </c>
      <c r="J68" s="378">
        <v>2099.2366412213742</v>
      </c>
      <c r="K68" s="378">
        <v>0</v>
      </c>
      <c r="L68" s="378">
        <v>0</v>
      </c>
      <c r="M68" s="378">
        <v>0</v>
      </c>
      <c r="N68" s="378">
        <v>0</v>
      </c>
      <c r="O68" s="378">
        <v>2083.3333333333335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5</v>
      </c>
      <c r="D69" s="378">
        <v>9</v>
      </c>
      <c r="E69" s="378">
        <v>1</v>
      </c>
      <c r="F69" s="378">
        <v>43.4</v>
      </c>
      <c r="G69" s="378">
        <v>0</v>
      </c>
      <c r="H69" s="378">
        <v>0</v>
      </c>
      <c r="I69" s="378">
        <v>1.6</v>
      </c>
      <c r="J69" s="378">
        <v>1</v>
      </c>
      <c r="K69" s="378">
        <v>9.4</v>
      </c>
      <c r="L69" s="378">
        <v>0</v>
      </c>
      <c r="M69" s="378">
        <v>0</v>
      </c>
      <c r="N69" s="378">
        <v>0</v>
      </c>
      <c r="O69" s="378">
        <v>0</v>
      </c>
      <c r="P69" s="378">
        <v>9.1999999999999993</v>
      </c>
      <c r="Q69" s="378">
        <v>11</v>
      </c>
      <c r="R69" s="378">
        <v>2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2</v>
      </c>
      <c r="AN69" s="378">
        <v>0</v>
      </c>
      <c r="AO69" s="378">
        <v>2</v>
      </c>
      <c r="AP69" s="378">
        <v>0</v>
      </c>
      <c r="AQ69" s="378">
        <v>0</v>
      </c>
      <c r="AR69" s="378">
        <v>3</v>
      </c>
      <c r="AS69" s="378">
        <v>0</v>
      </c>
      <c r="AT69" s="378">
        <v>0</v>
      </c>
      <c r="AU69" s="378">
        <v>0</v>
      </c>
      <c r="AV69" s="378">
        <v>0</v>
      </c>
      <c r="AW69" s="378">
        <v>2.2000000000000002</v>
      </c>
    </row>
    <row r="70" spans="3:49" x14ac:dyDescent="0.3">
      <c r="C70" s="378">
        <v>5</v>
      </c>
      <c r="D70" s="378">
        <v>9</v>
      </c>
      <c r="E70" s="378">
        <v>2</v>
      </c>
      <c r="F70" s="378">
        <v>6382.3</v>
      </c>
      <c r="G70" s="378">
        <v>0</v>
      </c>
      <c r="H70" s="378">
        <v>0</v>
      </c>
      <c r="I70" s="378">
        <v>249.6</v>
      </c>
      <c r="J70" s="378">
        <v>160</v>
      </c>
      <c r="K70" s="378">
        <v>1480</v>
      </c>
      <c r="L70" s="378">
        <v>0</v>
      </c>
      <c r="M70" s="378">
        <v>0</v>
      </c>
      <c r="N70" s="378">
        <v>0</v>
      </c>
      <c r="O70" s="378">
        <v>0</v>
      </c>
      <c r="P70" s="378">
        <v>1426</v>
      </c>
      <c r="Q70" s="378">
        <v>1583.5</v>
      </c>
      <c r="R70" s="378">
        <v>120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261</v>
      </c>
      <c r="AN70" s="378">
        <v>0</v>
      </c>
      <c r="AO70" s="378">
        <v>317.25</v>
      </c>
      <c r="AP70" s="378">
        <v>0</v>
      </c>
      <c r="AQ70" s="378">
        <v>0</v>
      </c>
      <c r="AR70" s="378">
        <v>437.75</v>
      </c>
      <c r="AS70" s="378">
        <v>0</v>
      </c>
      <c r="AT70" s="378">
        <v>0</v>
      </c>
      <c r="AU70" s="378">
        <v>0</v>
      </c>
      <c r="AV70" s="378">
        <v>0</v>
      </c>
      <c r="AW70" s="378">
        <v>347.2</v>
      </c>
    </row>
    <row r="71" spans="3:49" x14ac:dyDescent="0.3">
      <c r="C71" s="378">
        <v>5</v>
      </c>
      <c r="D71" s="378">
        <v>9</v>
      </c>
      <c r="E71" s="378">
        <v>3</v>
      </c>
      <c r="F71" s="378">
        <v>61.2</v>
      </c>
      <c r="G71" s="378">
        <v>0</v>
      </c>
      <c r="H71" s="378">
        <v>0</v>
      </c>
      <c r="I71" s="378">
        <v>61.2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5</v>
      </c>
      <c r="D72" s="378">
        <v>9</v>
      </c>
      <c r="E72" s="378">
        <v>4</v>
      </c>
      <c r="F72" s="378">
        <v>375.3</v>
      </c>
      <c r="G72" s="378">
        <v>0</v>
      </c>
      <c r="H72" s="378">
        <v>0</v>
      </c>
      <c r="I72" s="378">
        <v>6.8</v>
      </c>
      <c r="J72" s="378">
        <v>34</v>
      </c>
      <c r="K72" s="378">
        <v>306</v>
      </c>
      <c r="L72" s="378">
        <v>0</v>
      </c>
      <c r="M72" s="378">
        <v>0</v>
      </c>
      <c r="N72" s="378">
        <v>0</v>
      </c>
      <c r="O72" s="378">
        <v>0</v>
      </c>
      <c r="P72" s="378">
        <v>28.5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5</v>
      </c>
      <c r="D73" s="378">
        <v>9</v>
      </c>
      <c r="E73" s="378">
        <v>5</v>
      </c>
      <c r="F73" s="378">
        <v>16</v>
      </c>
      <c r="G73" s="378">
        <v>16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5</v>
      </c>
      <c r="D74" s="378">
        <v>9</v>
      </c>
      <c r="E74" s="378">
        <v>6</v>
      </c>
      <c r="F74" s="378">
        <v>1844797</v>
      </c>
      <c r="G74" s="378">
        <v>4160</v>
      </c>
      <c r="H74" s="378">
        <v>0</v>
      </c>
      <c r="I74" s="378">
        <v>61852</v>
      </c>
      <c r="J74" s="378">
        <v>55608</v>
      </c>
      <c r="K74" s="378">
        <v>877184</v>
      </c>
      <c r="L74" s="378">
        <v>0</v>
      </c>
      <c r="M74" s="378">
        <v>0</v>
      </c>
      <c r="N74" s="378">
        <v>0</v>
      </c>
      <c r="O74" s="378">
        <v>0</v>
      </c>
      <c r="P74" s="378">
        <v>261047</v>
      </c>
      <c r="Q74" s="378">
        <v>344876</v>
      </c>
      <c r="R74" s="378">
        <v>40277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46661</v>
      </c>
      <c r="AN74" s="378">
        <v>0</v>
      </c>
      <c r="AO74" s="378">
        <v>46098</v>
      </c>
      <c r="AP74" s="378">
        <v>0</v>
      </c>
      <c r="AQ74" s="378">
        <v>0</v>
      </c>
      <c r="AR74" s="378">
        <v>53817</v>
      </c>
      <c r="AS74" s="378">
        <v>0</v>
      </c>
      <c r="AT74" s="378">
        <v>0</v>
      </c>
      <c r="AU74" s="378">
        <v>0</v>
      </c>
      <c r="AV74" s="378">
        <v>0</v>
      </c>
      <c r="AW74" s="378">
        <v>53217</v>
      </c>
    </row>
    <row r="75" spans="3:49" x14ac:dyDescent="0.3">
      <c r="C75" s="378">
        <v>5</v>
      </c>
      <c r="D75" s="378">
        <v>9</v>
      </c>
      <c r="E75" s="378">
        <v>9</v>
      </c>
      <c r="F75" s="378">
        <v>11080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2980</v>
      </c>
      <c r="Q75" s="378">
        <v>8100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5</v>
      </c>
      <c r="D76" s="378">
        <v>9</v>
      </c>
      <c r="E76" s="378">
        <v>11</v>
      </c>
      <c r="F76" s="378">
        <v>4182.5699745547081</v>
      </c>
      <c r="G76" s="378">
        <v>0</v>
      </c>
      <c r="H76" s="378">
        <v>0</v>
      </c>
      <c r="I76" s="378">
        <v>0</v>
      </c>
      <c r="J76" s="378">
        <v>2099.2366412213742</v>
      </c>
      <c r="K76" s="378">
        <v>0</v>
      </c>
      <c r="L76" s="378">
        <v>0</v>
      </c>
      <c r="M76" s="378">
        <v>0</v>
      </c>
      <c r="N76" s="378">
        <v>0</v>
      </c>
      <c r="O76" s="378">
        <v>2083.3333333333335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5</v>
      </c>
      <c r="D77" s="378">
        <v>10</v>
      </c>
      <c r="E77" s="378">
        <v>1</v>
      </c>
      <c r="F77" s="378">
        <v>42.6</v>
      </c>
      <c r="G77" s="378">
        <v>0</v>
      </c>
      <c r="H77" s="378">
        <v>0</v>
      </c>
      <c r="I77" s="378">
        <v>0.8</v>
      </c>
      <c r="J77" s="378">
        <v>1</v>
      </c>
      <c r="K77" s="378">
        <v>9.4</v>
      </c>
      <c r="L77" s="378">
        <v>0</v>
      </c>
      <c r="M77" s="378">
        <v>0</v>
      </c>
      <c r="N77" s="378">
        <v>0</v>
      </c>
      <c r="O77" s="378">
        <v>0</v>
      </c>
      <c r="P77" s="378">
        <v>9.1999999999999993</v>
      </c>
      <c r="Q77" s="378">
        <v>11</v>
      </c>
      <c r="R77" s="378">
        <v>2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2</v>
      </c>
      <c r="AN77" s="378">
        <v>0</v>
      </c>
      <c r="AO77" s="378">
        <v>2</v>
      </c>
      <c r="AP77" s="378">
        <v>0</v>
      </c>
      <c r="AQ77" s="378">
        <v>0</v>
      </c>
      <c r="AR77" s="378">
        <v>3</v>
      </c>
      <c r="AS77" s="378">
        <v>0</v>
      </c>
      <c r="AT77" s="378">
        <v>0</v>
      </c>
      <c r="AU77" s="378">
        <v>0</v>
      </c>
      <c r="AV77" s="378">
        <v>0</v>
      </c>
      <c r="AW77" s="378">
        <v>2.2000000000000002</v>
      </c>
    </row>
    <row r="78" spans="3:49" x14ac:dyDescent="0.3">
      <c r="C78" s="378">
        <v>5</v>
      </c>
      <c r="D78" s="378">
        <v>10</v>
      </c>
      <c r="E78" s="378">
        <v>2</v>
      </c>
      <c r="F78" s="378">
        <v>6401.75</v>
      </c>
      <c r="G78" s="378">
        <v>0</v>
      </c>
      <c r="H78" s="378">
        <v>0</v>
      </c>
      <c r="I78" s="378">
        <v>134.4</v>
      </c>
      <c r="J78" s="378">
        <v>160</v>
      </c>
      <c r="K78" s="378">
        <v>1520</v>
      </c>
      <c r="L78" s="378">
        <v>0</v>
      </c>
      <c r="M78" s="378">
        <v>0</v>
      </c>
      <c r="N78" s="378">
        <v>0</v>
      </c>
      <c r="O78" s="378">
        <v>0</v>
      </c>
      <c r="P78" s="378">
        <v>1340</v>
      </c>
      <c r="Q78" s="378">
        <v>1536</v>
      </c>
      <c r="R78" s="378">
        <v>294.5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309</v>
      </c>
      <c r="AN78" s="378">
        <v>0</v>
      </c>
      <c r="AO78" s="378">
        <v>264.5</v>
      </c>
      <c r="AP78" s="378">
        <v>0</v>
      </c>
      <c r="AQ78" s="378">
        <v>0</v>
      </c>
      <c r="AR78" s="378">
        <v>481.75</v>
      </c>
      <c r="AS78" s="378">
        <v>0</v>
      </c>
      <c r="AT78" s="378">
        <v>0</v>
      </c>
      <c r="AU78" s="378">
        <v>0</v>
      </c>
      <c r="AV78" s="378">
        <v>0</v>
      </c>
      <c r="AW78" s="378">
        <v>361.6</v>
      </c>
    </row>
    <row r="79" spans="3:49" x14ac:dyDescent="0.3">
      <c r="C79" s="378">
        <v>5</v>
      </c>
      <c r="D79" s="378">
        <v>10</v>
      </c>
      <c r="E79" s="378">
        <v>3</v>
      </c>
      <c r="F79" s="378">
        <v>49.1</v>
      </c>
      <c r="G79" s="378">
        <v>0</v>
      </c>
      <c r="H79" s="378">
        <v>0</v>
      </c>
      <c r="I79" s="378">
        <v>33.6</v>
      </c>
      <c r="J79" s="378">
        <v>0</v>
      </c>
      <c r="K79" s="378">
        <v>15.5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5</v>
      </c>
      <c r="D80" s="378">
        <v>10</v>
      </c>
      <c r="E80" s="378">
        <v>4</v>
      </c>
      <c r="F80" s="378">
        <v>340.4</v>
      </c>
      <c r="G80" s="378">
        <v>0</v>
      </c>
      <c r="H80" s="378">
        <v>0</v>
      </c>
      <c r="I80" s="378">
        <v>0.4</v>
      </c>
      <c r="J80" s="378">
        <v>34</v>
      </c>
      <c r="K80" s="378">
        <v>306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5</v>
      </c>
      <c r="D81" s="378">
        <v>10</v>
      </c>
      <c r="E81" s="378">
        <v>5</v>
      </c>
      <c r="F81" s="378">
        <v>16</v>
      </c>
      <c r="G81" s="378">
        <v>16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5</v>
      </c>
      <c r="D82" s="378">
        <v>10</v>
      </c>
      <c r="E82" s="378">
        <v>6</v>
      </c>
      <c r="F82" s="378">
        <v>1857240</v>
      </c>
      <c r="G82" s="378">
        <v>4160</v>
      </c>
      <c r="H82" s="378">
        <v>0</v>
      </c>
      <c r="I82" s="378">
        <v>34177</v>
      </c>
      <c r="J82" s="378">
        <v>55139</v>
      </c>
      <c r="K82" s="378">
        <v>900867</v>
      </c>
      <c r="L82" s="378">
        <v>0</v>
      </c>
      <c r="M82" s="378">
        <v>0</v>
      </c>
      <c r="N82" s="378">
        <v>0</v>
      </c>
      <c r="O82" s="378">
        <v>0</v>
      </c>
      <c r="P82" s="378">
        <v>259353</v>
      </c>
      <c r="Q82" s="378">
        <v>321319</v>
      </c>
      <c r="R82" s="378">
        <v>77116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48024</v>
      </c>
      <c r="AN82" s="378">
        <v>0</v>
      </c>
      <c r="AO82" s="378">
        <v>47578</v>
      </c>
      <c r="AP82" s="378">
        <v>0</v>
      </c>
      <c r="AQ82" s="378">
        <v>0</v>
      </c>
      <c r="AR82" s="378">
        <v>56382</v>
      </c>
      <c r="AS82" s="378">
        <v>0</v>
      </c>
      <c r="AT82" s="378">
        <v>0</v>
      </c>
      <c r="AU82" s="378">
        <v>0</v>
      </c>
      <c r="AV82" s="378">
        <v>0</v>
      </c>
      <c r="AW82" s="378">
        <v>53125</v>
      </c>
    </row>
    <row r="83" spans="3:49" x14ac:dyDescent="0.3">
      <c r="C83" s="378">
        <v>5</v>
      </c>
      <c r="D83" s="378">
        <v>10</v>
      </c>
      <c r="E83" s="378">
        <v>9</v>
      </c>
      <c r="F83" s="378">
        <v>6000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3000</v>
      </c>
      <c r="Q83" s="378">
        <v>3000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5</v>
      </c>
      <c r="D84" s="378">
        <v>10</v>
      </c>
      <c r="E84" s="378">
        <v>10</v>
      </c>
      <c r="F84" s="378">
        <v>750</v>
      </c>
      <c r="G84" s="378">
        <v>0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750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5</v>
      </c>
      <c r="D85" s="378">
        <v>10</v>
      </c>
      <c r="E85" s="378">
        <v>11</v>
      </c>
      <c r="F85" s="378">
        <v>4182.5699745547081</v>
      </c>
      <c r="G85" s="378">
        <v>0</v>
      </c>
      <c r="H85" s="378">
        <v>0</v>
      </c>
      <c r="I85" s="378">
        <v>0</v>
      </c>
      <c r="J85" s="378">
        <v>2099.2366412213742</v>
      </c>
      <c r="K85" s="378">
        <v>0</v>
      </c>
      <c r="L85" s="378">
        <v>0</v>
      </c>
      <c r="M85" s="378">
        <v>0</v>
      </c>
      <c r="N85" s="378">
        <v>0</v>
      </c>
      <c r="O85" s="378">
        <v>2083.3333333333335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5</v>
      </c>
      <c r="D86" s="378">
        <v>11</v>
      </c>
      <c r="E86" s="378">
        <v>1</v>
      </c>
      <c r="F86" s="378">
        <v>43.4</v>
      </c>
      <c r="G86" s="378">
        <v>0</v>
      </c>
      <c r="H86" s="378">
        <v>0</v>
      </c>
      <c r="I86" s="378">
        <v>0.8</v>
      </c>
      <c r="J86" s="378">
        <v>1</v>
      </c>
      <c r="K86" s="378">
        <v>10.199999999999999</v>
      </c>
      <c r="L86" s="378">
        <v>0</v>
      </c>
      <c r="M86" s="378">
        <v>0</v>
      </c>
      <c r="N86" s="378">
        <v>0</v>
      </c>
      <c r="O86" s="378">
        <v>0</v>
      </c>
      <c r="P86" s="378">
        <v>9.1999999999999993</v>
      </c>
      <c r="Q86" s="378">
        <v>11</v>
      </c>
      <c r="R86" s="378">
        <v>2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2</v>
      </c>
      <c r="AN86" s="378">
        <v>0</v>
      </c>
      <c r="AO86" s="378">
        <v>2</v>
      </c>
      <c r="AP86" s="378">
        <v>0</v>
      </c>
      <c r="AQ86" s="378">
        <v>0</v>
      </c>
      <c r="AR86" s="378">
        <v>3</v>
      </c>
      <c r="AS86" s="378">
        <v>0</v>
      </c>
      <c r="AT86" s="378">
        <v>0</v>
      </c>
      <c r="AU86" s="378">
        <v>0</v>
      </c>
      <c r="AV86" s="378">
        <v>0</v>
      </c>
      <c r="AW86" s="378">
        <v>2.2000000000000002</v>
      </c>
    </row>
    <row r="87" spans="3:49" x14ac:dyDescent="0.3">
      <c r="C87" s="378">
        <v>5</v>
      </c>
      <c r="D87" s="378">
        <v>11</v>
      </c>
      <c r="E87" s="378">
        <v>2</v>
      </c>
      <c r="F87" s="378">
        <v>6546.25</v>
      </c>
      <c r="G87" s="378">
        <v>0</v>
      </c>
      <c r="H87" s="378">
        <v>0</v>
      </c>
      <c r="I87" s="378">
        <v>140.80000000000001</v>
      </c>
      <c r="J87" s="378">
        <v>168</v>
      </c>
      <c r="K87" s="378">
        <v>1656</v>
      </c>
      <c r="L87" s="378">
        <v>0</v>
      </c>
      <c r="M87" s="378">
        <v>0</v>
      </c>
      <c r="N87" s="378">
        <v>0</v>
      </c>
      <c r="O87" s="378">
        <v>0</v>
      </c>
      <c r="P87" s="378">
        <v>1438.5</v>
      </c>
      <c r="Q87" s="378">
        <v>1366.75</v>
      </c>
      <c r="R87" s="378">
        <v>352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261</v>
      </c>
      <c r="AN87" s="378">
        <v>0</v>
      </c>
      <c r="AO87" s="378">
        <v>317</v>
      </c>
      <c r="AP87" s="378">
        <v>0</v>
      </c>
      <c r="AQ87" s="378">
        <v>0</v>
      </c>
      <c r="AR87" s="378">
        <v>483</v>
      </c>
      <c r="AS87" s="378">
        <v>0</v>
      </c>
      <c r="AT87" s="378">
        <v>0</v>
      </c>
      <c r="AU87" s="378">
        <v>0</v>
      </c>
      <c r="AV87" s="378">
        <v>0</v>
      </c>
      <c r="AW87" s="378">
        <v>363.2</v>
      </c>
    </row>
    <row r="88" spans="3:49" x14ac:dyDescent="0.3">
      <c r="C88" s="378">
        <v>5</v>
      </c>
      <c r="D88" s="378">
        <v>11</v>
      </c>
      <c r="E88" s="378">
        <v>3</v>
      </c>
      <c r="F88" s="378">
        <v>65.099999999999994</v>
      </c>
      <c r="G88" s="378">
        <v>0</v>
      </c>
      <c r="H88" s="378">
        <v>0</v>
      </c>
      <c r="I88" s="378">
        <v>34.1</v>
      </c>
      <c r="J88" s="378">
        <v>0</v>
      </c>
      <c r="K88" s="378">
        <v>31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5</v>
      </c>
      <c r="D89" s="378">
        <v>11</v>
      </c>
      <c r="E89" s="378">
        <v>4</v>
      </c>
      <c r="F89" s="378">
        <v>340</v>
      </c>
      <c r="G89" s="378">
        <v>0</v>
      </c>
      <c r="H89" s="378">
        <v>0</v>
      </c>
      <c r="I89" s="378">
        <v>0</v>
      </c>
      <c r="J89" s="378">
        <v>34</v>
      </c>
      <c r="K89" s="378">
        <v>306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5</v>
      </c>
      <c r="D90" s="378">
        <v>11</v>
      </c>
      <c r="E90" s="378">
        <v>5</v>
      </c>
      <c r="F90" s="378">
        <v>16</v>
      </c>
      <c r="G90" s="378">
        <v>16</v>
      </c>
      <c r="H90" s="378">
        <v>0</v>
      </c>
      <c r="I90" s="378">
        <v>0</v>
      </c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5</v>
      </c>
      <c r="D91" s="378">
        <v>11</v>
      </c>
      <c r="E91" s="378">
        <v>6</v>
      </c>
      <c r="F91" s="378">
        <v>2143097</v>
      </c>
      <c r="G91" s="378">
        <v>4160</v>
      </c>
      <c r="H91" s="378">
        <v>0</v>
      </c>
      <c r="I91" s="378">
        <v>37963</v>
      </c>
      <c r="J91" s="378">
        <v>54859</v>
      </c>
      <c r="K91" s="378">
        <v>938352</v>
      </c>
      <c r="L91" s="378">
        <v>0</v>
      </c>
      <c r="M91" s="378">
        <v>0</v>
      </c>
      <c r="N91" s="378">
        <v>0</v>
      </c>
      <c r="O91" s="378">
        <v>0</v>
      </c>
      <c r="P91" s="378">
        <v>318257</v>
      </c>
      <c r="Q91" s="378">
        <v>395627</v>
      </c>
      <c r="R91" s="378">
        <v>132137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61762</v>
      </c>
      <c r="AN91" s="378">
        <v>0</v>
      </c>
      <c r="AO91" s="378">
        <v>61347</v>
      </c>
      <c r="AP91" s="378">
        <v>0</v>
      </c>
      <c r="AQ91" s="378">
        <v>0</v>
      </c>
      <c r="AR91" s="378">
        <v>69803</v>
      </c>
      <c r="AS91" s="378">
        <v>0</v>
      </c>
      <c r="AT91" s="378">
        <v>0</v>
      </c>
      <c r="AU91" s="378">
        <v>0</v>
      </c>
      <c r="AV91" s="378">
        <v>0</v>
      </c>
      <c r="AW91" s="378">
        <v>68830</v>
      </c>
    </row>
    <row r="92" spans="3:49" x14ac:dyDescent="0.3">
      <c r="C92" s="378">
        <v>5</v>
      </c>
      <c r="D92" s="378">
        <v>11</v>
      </c>
      <c r="E92" s="378">
        <v>9</v>
      </c>
      <c r="F92" s="378">
        <v>281375</v>
      </c>
      <c r="G92" s="378">
        <v>0</v>
      </c>
      <c r="H92" s="378">
        <v>0</v>
      </c>
      <c r="I92" s="378">
        <v>9385</v>
      </c>
      <c r="J92" s="378">
        <v>0</v>
      </c>
      <c r="K92" s="378">
        <v>3663</v>
      </c>
      <c r="L92" s="378">
        <v>0</v>
      </c>
      <c r="M92" s="378">
        <v>0</v>
      </c>
      <c r="N92" s="378">
        <v>0</v>
      </c>
      <c r="O92" s="378">
        <v>0</v>
      </c>
      <c r="P92" s="378">
        <v>69211</v>
      </c>
      <c r="Q92" s="378">
        <v>92826</v>
      </c>
      <c r="R92" s="378">
        <v>46387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14512</v>
      </c>
      <c r="AN92" s="378">
        <v>0</v>
      </c>
      <c r="AO92" s="378">
        <v>13530</v>
      </c>
      <c r="AP92" s="378">
        <v>0</v>
      </c>
      <c r="AQ92" s="378">
        <v>0</v>
      </c>
      <c r="AR92" s="378">
        <v>16317</v>
      </c>
      <c r="AS92" s="378">
        <v>0</v>
      </c>
      <c r="AT92" s="378">
        <v>0</v>
      </c>
      <c r="AU92" s="378">
        <v>0</v>
      </c>
      <c r="AV92" s="378">
        <v>0</v>
      </c>
      <c r="AW92" s="378">
        <v>15544</v>
      </c>
    </row>
    <row r="93" spans="3:49" x14ac:dyDescent="0.3">
      <c r="C93" s="378">
        <v>5</v>
      </c>
      <c r="D93" s="378">
        <v>11</v>
      </c>
      <c r="E93" s="378">
        <v>11</v>
      </c>
      <c r="F93" s="378">
        <v>4182.5699745547081</v>
      </c>
      <c r="G93" s="378">
        <v>0</v>
      </c>
      <c r="H93" s="378">
        <v>0</v>
      </c>
      <c r="I93" s="378">
        <v>0</v>
      </c>
      <c r="J93" s="378">
        <v>2099.2366412213742</v>
      </c>
      <c r="K93" s="378">
        <v>0</v>
      </c>
      <c r="L93" s="378">
        <v>0</v>
      </c>
      <c r="M93" s="378">
        <v>0</v>
      </c>
      <c r="N93" s="378">
        <v>0</v>
      </c>
      <c r="O93" s="378">
        <v>2083.3333333333335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5</v>
      </c>
      <c r="D94" s="378">
        <v>12</v>
      </c>
      <c r="E94" s="378">
        <v>1</v>
      </c>
      <c r="F94" s="378">
        <v>41.7</v>
      </c>
      <c r="G94" s="378">
        <v>0</v>
      </c>
      <c r="H94" s="378">
        <v>0</v>
      </c>
      <c r="I94" s="378">
        <v>0.8</v>
      </c>
      <c r="J94" s="378">
        <v>1</v>
      </c>
      <c r="K94" s="378">
        <v>9.5</v>
      </c>
      <c r="L94" s="378">
        <v>0</v>
      </c>
      <c r="M94" s="378">
        <v>0</v>
      </c>
      <c r="N94" s="378">
        <v>0</v>
      </c>
      <c r="O94" s="378">
        <v>0</v>
      </c>
      <c r="P94" s="378">
        <v>9.1999999999999993</v>
      </c>
      <c r="Q94" s="378">
        <v>10</v>
      </c>
      <c r="R94" s="378">
        <v>2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2</v>
      </c>
      <c r="AN94" s="378">
        <v>0</v>
      </c>
      <c r="AO94" s="378">
        <v>2</v>
      </c>
      <c r="AP94" s="378">
        <v>0</v>
      </c>
      <c r="AQ94" s="378">
        <v>0</v>
      </c>
      <c r="AR94" s="378">
        <v>3</v>
      </c>
      <c r="AS94" s="378">
        <v>0</v>
      </c>
      <c r="AT94" s="378">
        <v>0</v>
      </c>
      <c r="AU94" s="378">
        <v>0</v>
      </c>
      <c r="AV94" s="378">
        <v>0</v>
      </c>
      <c r="AW94" s="378">
        <v>2.2000000000000002</v>
      </c>
    </row>
    <row r="95" spans="3:49" x14ac:dyDescent="0.3">
      <c r="C95" s="378">
        <v>5</v>
      </c>
      <c r="D95" s="378">
        <v>12</v>
      </c>
      <c r="E95" s="378">
        <v>2</v>
      </c>
      <c r="F95" s="378">
        <v>5813.15</v>
      </c>
      <c r="G95" s="378">
        <v>0</v>
      </c>
      <c r="H95" s="378">
        <v>0</v>
      </c>
      <c r="I95" s="378">
        <v>140.80000000000001</v>
      </c>
      <c r="J95" s="378">
        <v>136</v>
      </c>
      <c r="K95" s="378">
        <v>1572.8</v>
      </c>
      <c r="L95" s="378">
        <v>0</v>
      </c>
      <c r="M95" s="378">
        <v>0</v>
      </c>
      <c r="N95" s="378">
        <v>0</v>
      </c>
      <c r="O95" s="378">
        <v>0</v>
      </c>
      <c r="P95" s="378">
        <v>1315.5</v>
      </c>
      <c r="Q95" s="378">
        <v>1136.75</v>
      </c>
      <c r="R95" s="378">
        <v>336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238</v>
      </c>
      <c r="AN95" s="378">
        <v>0</v>
      </c>
      <c r="AO95" s="378">
        <v>333.75</v>
      </c>
      <c r="AP95" s="378">
        <v>0</v>
      </c>
      <c r="AQ95" s="378">
        <v>0</v>
      </c>
      <c r="AR95" s="378">
        <v>286.75</v>
      </c>
      <c r="AS95" s="378">
        <v>0</v>
      </c>
      <c r="AT95" s="378">
        <v>0</v>
      </c>
      <c r="AU95" s="378">
        <v>0</v>
      </c>
      <c r="AV95" s="378">
        <v>0</v>
      </c>
      <c r="AW95" s="378">
        <v>316.8</v>
      </c>
    </row>
    <row r="96" spans="3:49" x14ac:dyDescent="0.3">
      <c r="C96" s="378">
        <v>5</v>
      </c>
      <c r="D96" s="378">
        <v>12</v>
      </c>
      <c r="E96" s="378">
        <v>3</v>
      </c>
      <c r="F96" s="378">
        <v>33.1</v>
      </c>
      <c r="G96" s="378">
        <v>0</v>
      </c>
      <c r="H96" s="378">
        <v>0</v>
      </c>
      <c r="I96" s="378">
        <v>33.1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5</v>
      </c>
      <c r="D97" s="378">
        <v>12</v>
      </c>
      <c r="E97" s="378">
        <v>4</v>
      </c>
      <c r="F97" s="378">
        <v>474</v>
      </c>
      <c r="G97" s="378">
        <v>0</v>
      </c>
      <c r="H97" s="378">
        <v>0</v>
      </c>
      <c r="I97" s="378">
        <v>0</v>
      </c>
      <c r="J97" s="378">
        <v>34</v>
      </c>
      <c r="K97" s="378">
        <v>306</v>
      </c>
      <c r="L97" s="378">
        <v>0</v>
      </c>
      <c r="M97" s="378">
        <v>0</v>
      </c>
      <c r="N97" s="378">
        <v>0</v>
      </c>
      <c r="O97" s="378">
        <v>0</v>
      </c>
      <c r="P97" s="378">
        <v>63.5</v>
      </c>
      <c r="Q97" s="378">
        <v>45.5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15.5</v>
      </c>
      <c r="AN97" s="378">
        <v>0</v>
      </c>
      <c r="AO97" s="378">
        <v>0.25</v>
      </c>
      <c r="AP97" s="378">
        <v>0</v>
      </c>
      <c r="AQ97" s="378">
        <v>0</v>
      </c>
      <c r="AR97" s="378">
        <v>9.25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5</v>
      </c>
      <c r="D98" s="378">
        <v>12</v>
      </c>
      <c r="E98" s="378">
        <v>5</v>
      </c>
      <c r="F98" s="378">
        <v>16</v>
      </c>
      <c r="G98" s="378">
        <v>16</v>
      </c>
      <c r="H98" s="378">
        <v>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5</v>
      </c>
      <c r="D99" s="378">
        <v>12</v>
      </c>
      <c r="E99" s="378">
        <v>6</v>
      </c>
      <c r="F99" s="378">
        <v>2924980</v>
      </c>
      <c r="G99" s="378">
        <v>4160</v>
      </c>
      <c r="H99" s="378">
        <v>0</v>
      </c>
      <c r="I99" s="378">
        <v>37013</v>
      </c>
      <c r="J99" s="378">
        <v>73886</v>
      </c>
      <c r="K99" s="378">
        <v>1815680</v>
      </c>
      <c r="L99" s="378">
        <v>0</v>
      </c>
      <c r="M99" s="378">
        <v>0</v>
      </c>
      <c r="N99" s="378">
        <v>0</v>
      </c>
      <c r="O99" s="378">
        <v>0</v>
      </c>
      <c r="P99" s="378">
        <v>326409</v>
      </c>
      <c r="Q99" s="378">
        <v>328304</v>
      </c>
      <c r="R99" s="378">
        <v>101273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54695</v>
      </c>
      <c r="AN99" s="378">
        <v>0</v>
      </c>
      <c r="AO99" s="378">
        <v>58365</v>
      </c>
      <c r="AP99" s="378">
        <v>0</v>
      </c>
      <c r="AQ99" s="378">
        <v>0</v>
      </c>
      <c r="AR99" s="378">
        <v>60982</v>
      </c>
      <c r="AS99" s="378">
        <v>0</v>
      </c>
      <c r="AT99" s="378">
        <v>0</v>
      </c>
      <c r="AU99" s="378">
        <v>0</v>
      </c>
      <c r="AV99" s="378">
        <v>0</v>
      </c>
      <c r="AW99" s="378">
        <v>64213</v>
      </c>
    </row>
    <row r="100" spans="3:49" x14ac:dyDescent="0.3">
      <c r="C100" s="378">
        <v>5</v>
      </c>
      <c r="D100" s="378">
        <v>12</v>
      </c>
      <c r="E100" s="378">
        <v>9</v>
      </c>
      <c r="F100" s="378">
        <v>1115598</v>
      </c>
      <c r="G100" s="378">
        <v>0</v>
      </c>
      <c r="H100" s="378">
        <v>0</v>
      </c>
      <c r="I100" s="378">
        <v>2400</v>
      </c>
      <c r="J100" s="378">
        <v>16671</v>
      </c>
      <c r="K100" s="378">
        <v>889579</v>
      </c>
      <c r="L100" s="378">
        <v>0</v>
      </c>
      <c r="M100" s="378">
        <v>0</v>
      </c>
      <c r="N100" s="378">
        <v>0</v>
      </c>
      <c r="O100" s="378">
        <v>0</v>
      </c>
      <c r="P100" s="378">
        <v>62704</v>
      </c>
      <c r="Q100" s="378">
        <v>68500</v>
      </c>
      <c r="R100" s="378">
        <v>15000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12000</v>
      </c>
      <c r="AN100" s="378">
        <v>0</v>
      </c>
      <c r="AO100" s="378">
        <v>15044</v>
      </c>
      <c r="AP100" s="378">
        <v>0</v>
      </c>
      <c r="AQ100" s="378">
        <v>0</v>
      </c>
      <c r="AR100" s="378">
        <v>20500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13200</v>
      </c>
    </row>
    <row r="101" spans="3:49" x14ac:dyDescent="0.3">
      <c r="C101" s="378">
        <v>5</v>
      </c>
      <c r="D101" s="378">
        <v>12</v>
      </c>
      <c r="E101" s="378">
        <v>10</v>
      </c>
      <c r="F101" s="378">
        <v>6950</v>
      </c>
      <c r="G101" s="378">
        <v>0</v>
      </c>
      <c r="H101" s="378">
        <v>0</v>
      </c>
      <c r="I101" s="378">
        <v>0</v>
      </c>
      <c r="J101" s="378">
        <v>6950</v>
      </c>
      <c r="K101" s="378">
        <v>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5</v>
      </c>
      <c r="D102" s="378">
        <v>12</v>
      </c>
      <c r="E102" s="378">
        <v>11</v>
      </c>
      <c r="F102" s="378">
        <v>4182.5699745547081</v>
      </c>
      <c r="G102" s="378">
        <v>0</v>
      </c>
      <c r="H102" s="378">
        <v>0</v>
      </c>
      <c r="I102" s="378">
        <v>0</v>
      </c>
      <c r="J102" s="378">
        <v>2099.2366412213742</v>
      </c>
      <c r="K102" s="378">
        <v>0</v>
      </c>
      <c r="L102" s="378">
        <v>0</v>
      </c>
      <c r="M102" s="378">
        <v>0</v>
      </c>
      <c r="N102" s="378">
        <v>0</v>
      </c>
      <c r="O102" s="378">
        <v>2083.3333333333335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4678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1726779</v>
      </c>
      <c r="C3" s="351">
        <f t="shared" ref="C3:R3" si="0">SUBTOTAL(9,C6:C1048576)</f>
        <v>4</v>
      </c>
      <c r="D3" s="351">
        <f>SUBTOTAL(9,D6:D1048576)/2</f>
        <v>1991925.9600000002</v>
      </c>
      <c r="E3" s="351">
        <f t="shared" si="0"/>
        <v>5.6290475172495658</v>
      </c>
      <c r="F3" s="351">
        <f>SUBTOTAL(9,F6:F1048576)/2</f>
        <v>2280446.2700000005</v>
      </c>
      <c r="G3" s="352">
        <f>IF(B3&lt;&gt;0,F3/B3,"")</f>
        <v>1.3206358601766646</v>
      </c>
      <c r="H3" s="353">
        <f t="shared" si="0"/>
        <v>44035.5</v>
      </c>
      <c r="I3" s="351">
        <f t="shared" si="0"/>
        <v>4</v>
      </c>
      <c r="J3" s="351">
        <f t="shared" si="0"/>
        <v>32948.080000000002</v>
      </c>
      <c r="K3" s="351">
        <f t="shared" si="0"/>
        <v>2.5188636670554878</v>
      </c>
      <c r="L3" s="351">
        <f t="shared" si="0"/>
        <v>35611.360000000008</v>
      </c>
      <c r="M3" s="354">
        <f>IF(H3&lt;&gt;0,L3/H3,"")</f>
        <v>0.80869661977268359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4675</v>
      </c>
      <c r="B6" s="797">
        <v>58277</v>
      </c>
      <c r="C6" s="740">
        <v>1</v>
      </c>
      <c r="D6" s="797">
        <v>130707.33</v>
      </c>
      <c r="E6" s="740">
        <v>2.2428630506031539</v>
      </c>
      <c r="F6" s="797">
        <v>55326.990000000005</v>
      </c>
      <c r="G6" s="745">
        <v>0.94937951507455776</v>
      </c>
      <c r="H6" s="797">
        <v>268.23</v>
      </c>
      <c r="I6" s="740">
        <v>1</v>
      </c>
      <c r="J6" s="797">
        <v>52.81</v>
      </c>
      <c r="K6" s="740">
        <v>0.19688327181896134</v>
      </c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4676</v>
      </c>
      <c r="B7" s="798">
        <v>854523</v>
      </c>
      <c r="C7" s="665">
        <v>1</v>
      </c>
      <c r="D7" s="798">
        <v>925278.28999999957</v>
      </c>
      <c r="E7" s="665">
        <v>1.0828009193433057</v>
      </c>
      <c r="F7" s="798">
        <v>1059585.3099999998</v>
      </c>
      <c r="G7" s="681">
        <v>1.239972838647994</v>
      </c>
      <c r="H7" s="798">
        <v>13630.71</v>
      </c>
      <c r="I7" s="665">
        <v>1</v>
      </c>
      <c r="J7" s="798">
        <v>9011.81</v>
      </c>
      <c r="K7" s="665">
        <v>0.66114017538338066</v>
      </c>
      <c r="L7" s="798">
        <v>12637.240000000002</v>
      </c>
      <c r="M7" s="681">
        <v>0.92711531534307479</v>
      </c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4677</v>
      </c>
      <c r="B8" s="799">
        <v>813979</v>
      </c>
      <c r="C8" s="671">
        <v>1</v>
      </c>
      <c r="D8" s="799">
        <v>935940.34</v>
      </c>
      <c r="E8" s="671">
        <v>1.1498335215036259</v>
      </c>
      <c r="F8" s="799">
        <v>1165533.9700000004</v>
      </c>
      <c r="G8" s="682">
        <v>1.4318968548328648</v>
      </c>
      <c r="H8" s="799">
        <v>8118.8099999999986</v>
      </c>
      <c r="I8" s="671">
        <v>1</v>
      </c>
      <c r="J8" s="799">
        <v>7409.4200000000019</v>
      </c>
      <c r="K8" s="671">
        <v>0.9126238943884637</v>
      </c>
      <c r="L8" s="799">
        <v>5168.4400000000005</v>
      </c>
      <c r="M8" s="682">
        <v>0.6366006840904026</v>
      </c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thickBot="1" x14ac:dyDescent="0.35">
      <c r="A10" s="803" t="s">
        <v>538</v>
      </c>
      <c r="B10" s="801">
        <v>1726779</v>
      </c>
      <c r="C10" s="802">
        <v>1</v>
      </c>
      <c r="D10" s="801">
        <v>1991925.9600000009</v>
      </c>
      <c r="E10" s="802">
        <v>1.1535500257994804</v>
      </c>
      <c r="F10" s="801">
        <v>2280446.2700000005</v>
      </c>
      <c r="G10" s="457">
        <v>1.3206358601766646</v>
      </c>
      <c r="H10" s="801">
        <v>22017.750000000004</v>
      </c>
      <c r="I10" s="802">
        <v>1</v>
      </c>
      <c r="J10" s="801">
        <v>16474.04</v>
      </c>
      <c r="K10" s="802">
        <v>0.74821632546468186</v>
      </c>
      <c r="L10" s="801">
        <v>17805.680000000008</v>
      </c>
      <c r="M10" s="457">
        <v>0.80869661977268359</v>
      </c>
      <c r="N10" s="801"/>
      <c r="O10" s="802"/>
      <c r="P10" s="801"/>
      <c r="Q10" s="802"/>
      <c r="R10" s="801"/>
      <c r="S10" s="458"/>
    </row>
    <row r="11" spans="1:19" ht="14.4" customHeight="1" x14ac:dyDescent="0.3">
      <c r="A11" s="719" t="s">
        <v>2936</v>
      </c>
    </row>
    <row r="12" spans="1:19" ht="14.4" customHeight="1" x14ac:dyDescent="0.3">
      <c r="A12" s="720" t="s">
        <v>2937</v>
      </c>
    </row>
    <row r="13" spans="1:19" ht="14.4" customHeight="1" x14ac:dyDescent="0.3">
      <c r="A13" s="719" t="s">
        <v>4679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4687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18821</v>
      </c>
      <c r="C3" s="470">
        <f t="shared" si="0"/>
        <v>17505</v>
      </c>
      <c r="D3" s="470">
        <f t="shared" si="0"/>
        <v>20194</v>
      </c>
      <c r="E3" s="353">
        <f t="shared" si="0"/>
        <v>1726779</v>
      </c>
      <c r="F3" s="351">
        <f t="shared" si="0"/>
        <v>1991925.96</v>
      </c>
      <c r="G3" s="471">
        <f t="shared" si="0"/>
        <v>2280446.2699999996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2939</v>
      </c>
      <c r="B6" s="229">
        <v>1165</v>
      </c>
      <c r="C6" s="229">
        <v>615</v>
      </c>
      <c r="D6" s="229">
        <v>903</v>
      </c>
      <c r="E6" s="797">
        <v>125704</v>
      </c>
      <c r="F6" s="797">
        <v>112754</v>
      </c>
      <c r="G6" s="804">
        <v>127100.65000000001</v>
      </c>
    </row>
    <row r="7" spans="1:7" ht="14.4" customHeight="1" x14ac:dyDescent="0.3">
      <c r="A7" s="691" t="s">
        <v>4680</v>
      </c>
      <c r="B7" s="668">
        <v>7</v>
      </c>
      <c r="C7" s="668">
        <v>1706</v>
      </c>
      <c r="D7" s="668"/>
      <c r="E7" s="798">
        <v>1795</v>
      </c>
      <c r="F7" s="798">
        <v>26413.990000000005</v>
      </c>
      <c r="G7" s="805"/>
    </row>
    <row r="8" spans="1:7" ht="14.4" customHeight="1" x14ac:dyDescent="0.3">
      <c r="A8" s="691" t="s">
        <v>2940</v>
      </c>
      <c r="B8" s="668">
        <v>108</v>
      </c>
      <c r="C8" s="668">
        <v>21</v>
      </c>
      <c r="D8" s="668">
        <v>28</v>
      </c>
      <c r="E8" s="798">
        <v>9482</v>
      </c>
      <c r="F8" s="798">
        <v>1134</v>
      </c>
      <c r="G8" s="805">
        <v>1456.66</v>
      </c>
    </row>
    <row r="9" spans="1:7" ht="14.4" customHeight="1" x14ac:dyDescent="0.3">
      <c r="A9" s="691" t="s">
        <v>2941</v>
      </c>
      <c r="B9" s="668">
        <v>1987</v>
      </c>
      <c r="C9" s="668">
        <v>1457</v>
      </c>
      <c r="D9" s="668">
        <v>2003</v>
      </c>
      <c r="E9" s="798">
        <v>178941</v>
      </c>
      <c r="F9" s="798">
        <v>190299.31</v>
      </c>
      <c r="G9" s="805">
        <v>225321.31999999998</v>
      </c>
    </row>
    <row r="10" spans="1:7" ht="14.4" customHeight="1" x14ac:dyDescent="0.3">
      <c r="A10" s="691" t="s">
        <v>4681</v>
      </c>
      <c r="B10" s="668">
        <v>3</v>
      </c>
      <c r="C10" s="668">
        <v>5</v>
      </c>
      <c r="D10" s="668"/>
      <c r="E10" s="798">
        <v>304</v>
      </c>
      <c r="F10" s="798">
        <v>934.33</v>
      </c>
      <c r="G10" s="805"/>
    </row>
    <row r="11" spans="1:7" ht="14.4" customHeight="1" x14ac:dyDescent="0.3">
      <c r="A11" s="691" t="s">
        <v>2942</v>
      </c>
      <c r="B11" s="668">
        <v>1574</v>
      </c>
      <c r="C11" s="668">
        <v>1250</v>
      </c>
      <c r="D11" s="668">
        <v>1624</v>
      </c>
      <c r="E11" s="798">
        <v>153488</v>
      </c>
      <c r="F11" s="798">
        <v>169718.68000000002</v>
      </c>
      <c r="G11" s="805">
        <v>202098.33000000002</v>
      </c>
    </row>
    <row r="12" spans="1:7" ht="14.4" customHeight="1" x14ac:dyDescent="0.3">
      <c r="A12" s="691" t="s">
        <v>2943</v>
      </c>
      <c r="B12" s="668">
        <v>6</v>
      </c>
      <c r="C12" s="668">
        <v>80</v>
      </c>
      <c r="D12" s="668">
        <v>295</v>
      </c>
      <c r="E12" s="798">
        <v>208</v>
      </c>
      <c r="F12" s="798">
        <v>11642.33</v>
      </c>
      <c r="G12" s="805">
        <v>38896.67</v>
      </c>
    </row>
    <row r="13" spans="1:7" ht="14.4" customHeight="1" x14ac:dyDescent="0.3">
      <c r="A13" s="691" t="s">
        <v>2944</v>
      </c>
      <c r="B13" s="668">
        <v>1258</v>
      </c>
      <c r="C13" s="668">
        <v>1118</v>
      </c>
      <c r="D13" s="668">
        <v>436</v>
      </c>
      <c r="E13" s="798">
        <v>114765</v>
      </c>
      <c r="F13" s="798">
        <v>165809.31999999998</v>
      </c>
      <c r="G13" s="805">
        <v>58224.66</v>
      </c>
    </row>
    <row r="14" spans="1:7" ht="14.4" customHeight="1" x14ac:dyDescent="0.3">
      <c r="A14" s="691" t="s">
        <v>2945</v>
      </c>
      <c r="B14" s="668">
        <v>1068</v>
      </c>
      <c r="C14" s="668">
        <v>970</v>
      </c>
      <c r="D14" s="668">
        <v>1479</v>
      </c>
      <c r="E14" s="798">
        <v>93784</v>
      </c>
      <c r="F14" s="798">
        <v>122111.01</v>
      </c>
      <c r="G14" s="805">
        <v>156725.65999999995</v>
      </c>
    </row>
    <row r="15" spans="1:7" ht="14.4" customHeight="1" x14ac:dyDescent="0.3">
      <c r="A15" s="691" t="s">
        <v>2946</v>
      </c>
      <c r="B15" s="668"/>
      <c r="C15" s="668"/>
      <c r="D15" s="668">
        <v>437</v>
      </c>
      <c r="E15" s="798"/>
      <c r="F15" s="798"/>
      <c r="G15" s="805">
        <v>42523.990000000005</v>
      </c>
    </row>
    <row r="16" spans="1:7" ht="14.4" customHeight="1" x14ac:dyDescent="0.3">
      <c r="A16" s="691" t="s">
        <v>4682</v>
      </c>
      <c r="B16" s="668"/>
      <c r="C16" s="668">
        <v>2</v>
      </c>
      <c r="D16" s="668"/>
      <c r="E16" s="798"/>
      <c r="F16" s="798">
        <v>470</v>
      </c>
      <c r="G16" s="805"/>
    </row>
    <row r="17" spans="1:7" ht="14.4" customHeight="1" x14ac:dyDescent="0.3">
      <c r="A17" s="691" t="s">
        <v>4683</v>
      </c>
      <c r="B17" s="668"/>
      <c r="C17" s="668"/>
      <c r="D17" s="668">
        <v>1</v>
      </c>
      <c r="E17" s="798"/>
      <c r="F17" s="798"/>
      <c r="G17" s="805">
        <v>872</v>
      </c>
    </row>
    <row r="18" spans="1:7" ht="14.4" customHeight="1" x14ac:dyDescent="0.3">
      <c r="A18" s="691" t="s">
        <v>2947</v>
      </c>
      <c r="B18" s="668"/>
      <c r="C18" s="668">
        <v>1731</v>
      </c>
      <c r="D18" s="668">
        <v>1912</v>
      </c>
      <c r="E18" s="798"/>
      <c r="F18" s="798">
        <v>149137.99999999997</v>
      </c>
      <c r="G18" s="805">
        <v>167130.67000000001</v>
      </c>
    </row>
    <row r="19" spans="1:7" ht="14.4" customHeight="1" x14ac:dyDescent="0.3">
      <c r="A19" s="691" t="s">
        <v>2948</v>
      </c>
      <c r="B19" s="668">
        <v>2146</v>
      </c>
      <c r="C19" s="668">
        <v>1886</v>
      </c>
      <c r="D19" s="668">
        <v>2558</v>
      </c>
      <c r="E19" s="798">
        <v>238619</v>
      </c>
      <c r="F19" s="798">
        <v>258711.67</v>
      </c>
      <c r="G19" s="805">
        <v>327960</v>
      </c>
    </row>
    <row r="20" spans="1:7" ht="14.4" customHeight="1" x14ac:dyDescent="0.3">
      <c r="A20" s="691" t="s">
        <v>4684</v>
      </c>
      <c r="B20" s="668">
        <v>4</v>
      </c>
      <c r="C20" s="668">
        <v>20</v>
      </c>
      <c r="D20" s="668">
        <v>32</v>
      </c>
      <c r="E20" s="798">
        <v>538</v>
      </c>
      <c r="F20" s="798">
        <v>2101.67</v>
      </c>
      <c r="G20" s="805">
        <v>3589</v>
      </c>
    </row>
    <row r="21" spans="1:7" ht="14.4" customHeight="1" x14ac:dyDescent="0.3">
      <c r="A21" s="691" t="s">
        <v>4685</v>
      </c>
      <c r="B21" s="668">
        <v>2</v>
      </c>
      <c r="C21" s="668"/>
      <c r="D21" s="668"/>
      <c r="E21" s="798">
        <v>200</v>
      </c>
      <c r="F21" s="798"/>
      <c r="G21" s="805"/>
    </row>
    <row r="22" spans="1:7" ht="14.4" customHeight="1" x14ac:dyDescent="0.3">
      <c r="A22" s="691" t="s">
        <v>2949</v>
      </c>
      <c r="B22" s="668"/>
      <c r="C22" s="668"/>
      <c r="D22" s="668">
        <v>165</v>
      </c>
      <c r="E22" s="798"/>
      <c r="F22" s="798"/>
      <c r="G22" s="805">
        <v>14039.67</v>
      </c>
    </row>
    <row r="23" spans="1:7" ht="14.4" customHeight="1" x14ac:dyDescent="0.3">
      <c r="A23" s="691" t="s">
        <v>2950</v>
      </c>
      <c r="B23" s="668">
        <v>1695</v>
      </c>
      <c r="C23" s="668">
        <v>1514</v>
      </c>
      <c r="D23" s="668">
        <v>2196</v>
      </c>
      <c r="E23" s="798">
        <v>178761</v>
      </c>
      <c r="F23" s="798">
        <v>219754.01</v>
      </c>
      <c r="G23" s="805">
        <v>265524.67</v>
      </c>
    </row>
    <row r="24" spans="1:7" ht="14.4" customHeight="1" x14ac:dyDescent="0.3">
      <c r="A24" s="691" t="s">
        <v>2951</v>
      </c>
      <c r="B24" s="668">
        <v>2380</v>
      </c>
      <c r="C24" s="668">
        <v>1784</v>
      </c>
      <c r="D24" s="668">
        <v>2542</v>
      </c>
      <c r="E24" s="798">
        <v>176996</v>
      </c>
      <c r="F24" s="798">
        <v>210315.34000000005</v>
      </c>
      <c r="G24" s="805">
        <v>275444.33</v>
      </c>
    </row>
    <row r="25" spans="1:7" ht="14.4" customHeight="1" x14ac:dyDescent="0.3">
      <c r="A25" s="691" t="s">
        <v>2952</v>
      </c>
      <c r="B25" s="668">
        <v>2266</v>
      </c>
      <c r="C25" s="668">
        <v>1766</v>
      </c>
      <c r="D25" s="668">
        <v>1916</v>
      </c>
      <c r="E25" s="798">
        <v>207165</v>
      </c>
      <c r="F25" s="798">
        <v>199676.31999999995</v>
      </c>
      <c r="G25" s="805">
        <v>214719.66999999998</v>
      </c>
    </row>
    <row r="26" spans="1:7" ht="14.4" customHeight="1" x14ac:dyDescent="0.3">
      <c r="A26" s="691" t="s">
        <v>4686</v>
      </c>
      <c r="B26" s="668"/>
      <c r="C26" s="668">
        <v>16</v>
      </c>
      <c r="D26" s="668"/>
      <c r="E26" s="798"/>
      <c r="F26" s="798">
        <v>2146.66</v>
      </c>
      <c r="G26" s="805"/>
    </row>
    <row r="27" spans="1:7" ht="14.4" customHeight="1" thickBot="1" x14ac:dyDescent="0.35">
      <c r="A27" s="800" t="s">
        <v>2953</v>
      </c>
      <c r="B27" s="674">
        <v>3152</v>
      </c>
      <c r="C27" s="674">
        <v>1564</v>
      </c>
      <c r="D27" s="674">
        <v>1667</v>
      </c>
      <c r="E27" s="799">
        <v>246029</v>
      </c>
      <c r="F27" s="799">
        <v>148795.31999999998</v>
      </c>
      <c r="G27" s="806">
        <v>158818.32000000004</v>
      </c>
    </row>
    <row r="28" spans="1:7" ht="14.4" customHeight="1" x14ac:dyDescent="0.3">
      <c r="A28" s="719" t="s">
        <v>2936</v>
      </c>
    </row>
    <row r="29" spans="1:7" ht="14.4" customHeight="1" x14ac:dyDescent="0.3">
      <c r="A29" s="720" t="s">
        <v>2937</v>
      </c>
    </row>
    <row r="30" spans="1:7" ht="14.4" customHeight="1" x14ac:dyDescent="0.3">
      <c r="A30" s="719" t="s">
        <v>4679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4825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18918.18</v>
      </c>
      <c r="G3" s="212">
        <f t="shared" si="0"/>
        <v>1748796.75</v>
      </c>
      <c r="H3" s="78"/>
      <c r="I3" s="78"/>
      <c r="J3" s="212">
        <f t="shared" si="0"/>
        <v>17575.099999999999</v>
      </c>
      <c r="K3" s="212">
        <f t="shared" si="0"/>
        <v>2008400.0000000002</v>
      </c>
      <c r="L3" s="78"/>
      <c r="M3" s="78"/>
      <c r="N3" s="212">
        <f t="shared" si="0"/>
        <v>20266.82</v>
      </c>
      <c r="O3" s="212">
        <f t="shared" si="0"/>
        <v>2298251.9500000002</v>
      </c>
      <c r="P3" s="79">
        <f>IF(G3=0,0,O3/G3)</f>
        <v>1.3141904283616721</v>
      </c>
      <c r="Q3" s="213">
        <f>IF(N3=0,0,O3/N3)</f>
        <v>113.39973167966164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4688</v>
      </c>
      <c r="B6" s="740" t="s">
        <v>538</v>
      </c>
      <c r="C6" s="740" t="s">
        <v>4689</v>
      </c>
      <c r="D6" s="740" t="s">
        <v>4690</v>
      </c>
      <c r="E6" s="740" t="s">
        <v>4691</v>
      </c>
      <c r="F6" s="229">
        <v>0.30000000000000004</v>
      </c>
      <c r="G6" s="229">
        <v>47.37</v>
      </c>
      <c r="H6" s="740">
        <v>1</v>
      </c>
      <c r="I6" s="740">
        <v>157.89999999999998</v>
      </c>
      <c r="J6" s="229"/>
      <c r="K6" s="229"/>
      <c r="L6" s="740"/>
      <c r="M6" s="740"/>
      <c r="N6" s="229"/>
      <c r="O6" s="229"/>
      <c r="P6" s="745"/>
      <c r="Q6" s="753"/>
    </row>
    <row r="7" spans="1:17" ht="14.4" customHeight="1" x14ac:dyDescent="0.3">
      <c r="A7" s="664" t="s">
        <v>4688</v>
      </c>
      <c r="B7" s="665" t="s">
        <v>538</v>
      </c>
      <c r="C7" s="665" t="s">
        <v>4689</v>
      </c>
      <c r="D7" s="665" t="s">
        <v>4692</v>
      </c>
      <c r="E7" s="665"/>
      <c r="F7" s="668">
        <v>0.8</v>
      </c>
      <c r="G7" s="668">
        <v>220.86</v>
      </c>
      <c r="H7" s="665">
        <v>1</v>
      </c>
      <c r="I7" s="665">
        <v>276.07499999999999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4688</v>
      </c>
      <c r="B8" s="665" t="s">
        <v>538</v>
      </c>
      <c r="C8" s="665" t="s">
        <v>4689</v>
      </c>
      <c r="D8" s="665" t="s">
        <v>4693</v>
      </c>
      <c r="E8" s="665" t="s">
        <v>1794</v>
      </c>
      <c r="F8" s="668"/>
      <c r="G8" s="668"/>
      <c r="H8" s="665"/>
      <c r="I8" s="665"/>
      <c r="J8" s="668">
        <v>0.2</v>
      </c>
      <c r="K8" s="668">
        <v>52.81</v>
      </c>
      <c r="L8" s="665"/>
      <c r="M8" s="665">
        <v>264.05</v>
      </c>
      <c r="N8" s="668"/>
      <c r="O8" s="668"/>
      <c r="P8" s="681"/>
      <c r="Q8" s="669"/>
    </row>
    <row r="9" spans="1:17" ht="14.4" customHeight="1" x14ac:dyDescent="0.3">
      <c r="A9" s="664" t="s">
        <v>4688</v>
      </c>
      <c r="B9" s="665" t="s">
        <v>538</v>
      </c>
      <c r="C9" s="665" t="s">
        <v>4694</v>
      </c>
      <c r="D9" s="665" t="s">
        <v>4695</v>
      </c>
      <c r="E9" s="665" t="s">
        <v>4696</v>
      </c>
      <c r="F9" s="668">
        <v>4</v>
      </c>
      <c r="G9" s="668">
        <v>296</v>
      </c>
      <c r="H9" s="665">
        <v>1</v>
      </c>
      <c r="I9" s="665">
        <v>74</v>
      </c>
      <c r="J9" s="668">
        <v>1</v>
      </c>
      <c r="K9" s="668">
        <v>74</v>
      </c>
      <c r="L9" s="665">
        <v>0.25</v>
      </c>
      <c r="M9" s="665">
        <v>74</v>
      </c>
      <c r="N9" s="668"/>
      <c r="O9" s="668"/>
      <c r="P9" s="681"/>
      <c r="Q9" s="669"/>
    </row>
    <row r="10" spans="1:17" ht="14.4" customHeight="1" x14ac:dyDescent="0.3">
      <c r="A10" s="664" t="s">
        <v>4688</v>
      </c>
      <c r="B10" s="665" t="s">
        <v>538</v>
      </c>
      <c r="C10" s="665" t="s">
        <v>4694</v>
      </c>
      <c r="D10" s="665" t="s">
        <v>4697</v>
      </c>
      <c r="E10" s="665" t="s">
        <v>4698</v>
      </c>
      <c r="F10" s="668">
        <v>179</v>
      </c>
      <c r="G10" s="668">
        <v>6221</v>
      </c>
      <c r="H10" s="665">
        <v>1</v>
      </c>
      <c r="I10" s="665">
        <v>34.754189944134076</v>
      </c>
      <c r="J10" s="668">
        <v>120</v>
      </c>
      <c r="K10" s="668">
        <v>4200</v>
      </c>
      <c r="L10" s="665">
        <v>0.67513261533515512</v>
      </c>
      <c r="M10" s="665">
        <v>35</v>
      </c>
      <c r="N10" s="668">
        <v>46</v>
      </c>
      <c r="O10" s="668">
        <v>1702</v>
      </c>
      <c r="P10" s="681">
        <v>0.27358945507153193</v>
      </c>
      <c r="Q10" s="669">
        <v>37</v>
      </c>
    </row>
    <row r="11" spans="1:17" ht="14.4" customHeight="1" x14ac:dyDescent="0.3">
      <c r="A11" s="664" t="s">
        <v>4688</v>
      </c>
      <c r="B11" s="665" t="s">
        <v>538</v>
      </c>
      <c r="C11" s="665" t="s">
        <v>4694</v>
      </c>
      <c r="D11" s="665" t="s">
        <v>4699</v>
      </c>
      <c r="E11" s="665" t="s">
        <v>4700</v>
      </c>
      <c r="F11" s="668">
        <v>1</v>
      </c>
      <c r="G11" s="668">
        <v>10</v>
      </c>
      <c r="H11" s="665">
        <v>1</v>
      </c>
      <c r="I11" s="665">
        <v>10</v>
      </c>
      <c r="J11" s="668"/>
      <c r="K11" s="668"/>
      <c r="L11" s="665"/>
      <c r="M11" s="665"/>
      <c r="N11" s="668"/>
      <c r="O11" s="668"/>
      <c r="P11" s="681"/>
      <c r="Q11" s="669"/>
    </row>
    <row r="12" spans="1:17" ht="14.4" customHeight="1" x14ac:dyDescent="0.3">
      <c r="A12" s="664" t="s">
        <v>4688</v>
      </c>
      <c r="B12" s="665" t="s">
        <v>538</v>
      </c>
      <c r="C12" s="665" t="s">
        <v>4694</v>
      </c>
      <c r="D12" s="665" t="s">
        <v>4701</v>
      </c>
      <c r="E12" s="665" t="s">
        <v>4702</v>
      </c>
      <c r="F12" s="668">
        <v>27</v>
      </c>
      <c r="G12" s="668">
        <v>4832</v>
      </c>
      <c r="H12" s="665">
        <v>1</v>
      </c>
      <c r="I12" s="665">
        <v>178.96296296296296</v>
      </c>
      <c r="J12" s="668">
        <v>56</v>
      </c>
      <c r="K12" s="668">
        <v>10080</v>
      </c>
      <c r="L12" s="665">
        <v>2.0860927152317883</v>
      </c>
      <c r="M12" s="665">
        <v>180</v>
      </c>
      <c r="N12" s="668">
        <v>67</v>
      </c>
      <c r="O12" s="668">
        <v>12864</v>
      </c>
      <c r="P12" s="681">
        <v>2.6622516556291389</v>
      </c>
      <c r="Q12" s="669">
        <v>192</v>
      </c>
    </row>
    <row r="13" spans="1:17" ht="14.4" customHeight="1" x14ac:dyDescent="0.3">
      <c r="A13" s="664" t="s">
        <v>4688</v>
      </c>
      <c r="B13" s="665" t="s">
        <v>538</v>
      </c>
      <c r="C13" s="665" t="s">
        <v>4694</v>
      </c>
      <c r="D13" s="665" t="s">
        <v>4703</v>
      </c>
      <c r="E13" s="665" t="s">
        <v>4704</v>
      </c>
      <c r="F13" s="668">
        <v>11</v>
      </c>
      <c r="G13" s="668">
        <v>9185</v>
      </c>
      <c r="H13" s="665">
        <v>1</v>
      </c>
      <c r="I13" s="665">
        <v>835</v>
      </c>
      <c r="J13" s="668">
        <v>34</v>
      </c>
      <c r="K13" s="668">
        <v>28458</v>
      </c>
      <c r="L13" s="665">
        <v>3.0983124659771368</v>
      </c>
      <c r="M13" s="665">
        <v>837</v>
      </c>
      <c r="N13" s="668">
        <v>6</v>
      </c>
      <c r="O13" s="668">
        <v>5232</v>
      </c>
      <c r="P13" s="681">
        <v>0.56962438758845946</v>
      </c>
      <c r="Q13" s="669">
        <v>872</v>
      </c>
    </row>
    <row r="14" spans="1:17" ht="14.4" customHeight="1" x14ac:dyDescent="0.3">
      <c r="A14" s="664" t="s">
        <v>4688</v>
      </c>
      <c r="B14" s="665" t="s">
        <v>538</v>
      </c>
      <c r="C14" s="665" t="s">
        <v>4694</v>
      </c>
      <c r="D14" s="665" t="s">
        <v>4705</v>
      </c>
      <c r="E14" s="665" t="s">
        <v>4706</v>
      </c>
      <c r="F14" s="668">
        <v>131</v>
      </c>
      <c r="G14" s="668">
        <v>0</v>
      </c>
      <c r="H14" s="665"/>
      <c r="I14" s="665">
        <v>0</v>
      </c>
      <c r="J14" s="668">
        <v>305</v>
      </c>
      <c r="K14" s="668">
        <v>5533.33</v>
      </c>
      <c r="L14" s="665"/>
      <c r="M14" s="665">
        <v>18.142065573770491</v>
      </c>
      <c r="N14" s="668">
        <v>117</v>
      </c>
      <c r="O14" s="668">
        <v>3899.99</v>
      </c>
      <c r="P14" s="681"/>
      <c r="Q14" s="669">
        <v>33.333247863247863</v>
      </c>
    </row>
    <row r="15" spans="1:17" ht="14.4" customHeight="1" x14ac:dyDescent="0.3">
      <c r="A15" s="664" t="s">
        <v>4688</v>
      </c>
      <c r="B15" s="665" t="s">
        <v>538</v>
      </c>
      <c r="C15" s="665" t="s">
        <v>4694</v>
      </c>
      <c r="D15" s="665" t="s">
        <v>4707</v>
      </c>
      <c r="E15" s="665" t="s">
        <v>4708</v>
      </c>
      <c r="F15" s="668">
        <v>1</v>
      </c>
      <c r="G15" s="668">
        <v>36</v>
      </c>
      <c r="H15" s="665">
        <v>1</v>
      </c>
      <c r="I15" s="665">
        <v>36</v>
      </c>
      <c r="J15" s="668">
        <v>2</v>
      </c>
      <c r="K15" s="668">
        <v>72</v>
      </c>
      <c r="L15" s="665">
        <v>2</v>
      </c>
      <c r="M15" s="665">
        <v>36</v>
      </c>
      <c r="N15" s="668">
        <v>1</v>
      </c>
      <c r="O15" s="668">
        <v>37</v>
      </c>
      <c r="P15" s="681">
        <v>1.0277777777777777</v>
      </c>
      <c r="Q15" s="669">
        <v>37</v>
      </c>
    </row>
    <row r="16" spans="1:17" ht="14.4" customHeight="1" x14ac:dyDescent="0.3">
      <c r="A16" s="664" t="s">
        <v>4688</v>
      </c>
      <c r="B16" s="665" t="s">
        <v>538</v>
      </c>
      <c r="C16" s="665" t="s">
        <v>4694</v>
      </c>
      <c r="D16" s="665" t="s">
        <v>4709</v>
      </c>
      <c r="E16" s="665" t="s">
        <v>4710</v>
      </c>
      <c r="F16" s="668">
        <v>1</v>
      </c>
      <c r="G16" s="668">
        <v>70</v>
      </c>
      <c r="H16" s="665">
        <v>1</v>
      </c>
      <c r="I16" s="665">
        <v>70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4688</v>
      </c>
      <c r="B17" s="665" t="s">
        <v>538</v>
      </c>
      <c r="C17" s="665" t="s">
        <v>4694</v>
      </c>
      <c r="D17" s="665" t="s">
        <v>4711</v>
      </c>
      <c r="E17" s="665" t="s">
        <v>4712</v>
      </c>
      <c r="F17" s="668">
        <v>81</v>
      </c>
      <c r="G17" s="668">
        <v>26673</v>
      </c>
      <c r="H17" s="665">
        <v>1</v>
      </c>
      <c r="I17" s="665">
        <v>329.2962962962963</v>
      </c>
      <c r="J17" s="668">
        <v>116</v>
      </c>
      <c r="K17" s="668">
        <v>38396</v>
      </c>
      <c r="L17" s="665">
        <v>1.4395081168222548</v>
      </c>
      <c r="M17" s="665">
        <v>331</v>
      </c>
      <c r="N17" s="668">
        <v>22</v>
      </c>
      <c r="O17" s="668">
        <v>7788</v>
      </c>
      <c r="P17" s="681">
        <v>0.29198065459453382</v>
      </c>
      <c r="Q17" s="669">
        <v>354</v>
      </c>
    </row>
    <row r="18" spans="1:17" ht="14.4" customHeight="1" x14ac:dyDescent="0.3">
      <c r="A18" s="664" t="s">
        <v>4688</v>
      </c>
      <c r="B18" s="665" t="s">
        <v>538</v>
      </c>
      <c r="C18" s="665" t="s">
        <v>4694</v>
      </c>
      <c r="D18" s="665" t="s">
        <v>1168</v>
      </c>
      <c r="E18" s="665" t="s">
        <v>4713</v>
      </c>
      <c r="F18" s="668">
        <v>55</v>
      </c>
      <c r="G18" s="668">
        <v>9001</v>
      </c>
      <c r="H18" s="665">
        <v>1</v>
      </c>
      <c r="I18" s="665">
        <v>163.65454545454546</v>
      </c>
      <c r="J18" s="668">
        <v>175</v>
      </c>
      <c r="K18" s="668">
        <v>28875</v>
      </c>
      <c r="L18" s="665">
        <v>3.207976891456505</v>
      </c>
      <c r="M18" s="665">
        <v>165</v>
      </c>
      <c r="N18" s="668">
        <v>83</v>
      </c>
      <c r="O18" s="668">
        <v>14691</v>
      </c>
      <c r="P18" s="681">
        <v>1.6321519831129874</v>
      </c>
      <c r="Q18" s="669">
        <v>177</v>
      </c>
    </row>
    <row r="19" spans="1:17" ht="14.4" customHeight="1" x14ac:dyDescent="0.3">
      <c r="A19" s="664" t="s">
        <v>4688</v>
      </c>
      <c r="B19" s="665" t="s">
        <v>538</v>
      </c>
      <c r="C19" s="665" t="s">
        <v>4694</v>
      </c>
      <c r="D19" s="665" t="s">
        <v>4714</v>
      </c>
      <c r="E19" s="665" t="s">
        <v>4715</v>
      </c>
      <c r="F19" s="668">
        <v>3</v>
      </c>
      <c r="G19" s="668">
        <v>1953</v>
      </c>
      <c r="H19" s="665">
        <v>1</v>
      </c>
      <c r="I19" s="665">
        <v>651</v>
      </c>
      <c r="J19" s="668">
        <v>23</v>
      </c>
      <c r="K19" s="668">
        <v>15019</v>
      </c>
      <c r="L19" s="665">
        <v>7.6902201740911416</v>
      </c>
      <c r="M19" s="665">
        <v>653</v>
      </c>
      <c r="N19" s="668">
        <v>13</v>
      </c>
      <c r="O19" s="668">
        <v>9113</v>
      </c>
      <c r="P19" s="681">
        <v>4.6661546338965696</v>
      </c>
      <c r="Q19" s="669">
        <v>701</v>
      </c>
    </row>
    <row r="20" spans="1:17" ht="14.4" customHeight="1" x14ac:dyDescent="0.3">
      <c r="A20" s="664" t="s">
        <v>4716</v>
      </c>
      <c r="B20" s="665" t="s">
        <v>538</v>
      </c>
      <c r="C20" s="665" t="s">
        <v>4689</v>
      </c>
      <c r="D20" s="665" t="s">
        <v>4717</v>
      </c>
      <c r="E20" s="665" t="s">
        <v>3774</v>
      </c>
      <c r="F20" s="668">
        <v>0.4</v>
      </c>
      <c r="G20" s="668">
        <v>22.62</v>
      </c>
      <c r="H20" s="665">
        <v>1</v>
      </c>
      <c r="I20" s="665">
        <v>56.55</v>
      </c>
      <c r="J20" s="668">
        <v>0.2</v>
      </c>
      <c r="K20" s="668">
        <v>10.82</v>
      </c>
      <c r="L20" s="665">
        <v>0.47833775419982316</v>
      </c>
      <c r="M20" s="665">
        <v>54.1</v>
      </c>
      <c r="N20" s="668"/>
      <c r="O20" s="668"/>
      <c r="P20" s="681"/>
      <c r="Q20" s="669"/>
    </row>
    <row r="21" spans="1:17" ht="14.4" customHeight="1" x14ac:dyDescent="0.3">
      <c r="A21" s="664" t="s">
        <v>4716</v>
      </c>
      <c r="B21" s="665" t="s">
        <v>538</v>
      </c>
      <c r="C21" s="665" t="s">
        <v>4689</v>
      </c>
      <c r="D21" s="665" t="s">
        <v>4718</v>
      </c>
      <c r="E21" s="665" t="s">
        <v>4719</v>
      </c>
      <c r="F21" s="668"/>
      <c r="G21" s="668"/>
      <c r="H21" s="665"/>
      <c r="I21" s="665"/>
      <c r="J21" s="668"/>
      <c r="K21" s="668"/>
      <c r="L21" s="665"/>
      <c r="M21" s="665"/>
      <c r="N21" s="668">
        <v>0.30000000000000004</v>
      </c>
      <c r="O21" s="668">
        <v>32.47</v>
      </c>
      <c r="P21" s="681"/>
      <c r="Q21" s="669">
        <v>108.23333333333332</v>
      </c>
    </row>
    <row r="22" spans="1:17" ht="14.4" customHeight="1" x14ac:dyDescent="0.3">
      <c r="A22" s="664" t="s">
        <v>4716</v>
      </c>
      <c r="B22" s="665" t="s">
        <v>538</v>
      </c>
      <c r="C22" s="665" t="s">
        <v>4689</v>
      </c>
      <c r="D22" s="665" t="s">
        <v>4690</v>
      </c>
      <c r="E22" s="665" t="s">
        <v>4691</v>
      </c>
      <c r="F22" s="668">
        <v>2</v>
      </c>
      <c r="G22" s="668">
        <v>315.8</v>
      </c>
      <c r="H22" s="665">
        <v>1</v>
      </c>
      <c r="I22" s="665">
        <v>157.9</v>
      </c>
      <c r="J22" s="668">
        <v>1.0999999999999999</v>
      </c>
      <c r="K22" s="668">
        <v>166.09999999999997</v>
      </c>
      <c r="L22" s="665">
        <v>0.52596580113996183</v>
      </c>
      <c r="M22" s="665">
        <v>151</v>
      </c>
      <c r="N22" s="668">
        <v>2.7000000000000006</v>
      </c>
      <c r="O22" s="668">
        <v>407.93</v>
      </c>
      <c r="P22" s="681">
        <v>1.2917352754908169</v>
      </c>
      <c r="Q22" s="669">
        <v>151.08518518518514</v>
      </c>
    </row>
    <row r="23" spans="1:17" ht="14.4" customHeight="1" x14ac:dyDescent="0.3">
      <c r="A23" s="664" t="s">
        <v>4716</v>
      </c>
      <c r="B23" s="665" t="s">
        <v>538</v>
      </c>
      <c r="C23" s="665" t="s">
        <v>4689</v>
      </c>
      <c r="D23" s="665" t="s">
        <v>4720</v>
      </c>
      <c r="E23" s="665" t="s">
        <v>614</v>
      </c>
      <c r="F23" s="668">
        <v>0.4</v>
      </c>
      <c r="G23" s="668">
        <v>54.6</v>
      </c>
      <c r="H23" s="665">
        <v>1</v>
      </c>
      <c r="I23" s="665">
        <v>136.5</v>
      </c>
      <c r="J23" s="668">
        <v>0.1</v>
      </c>
      <c r="K23" s="668">
        <v>13.06</v>
      </c>
      <c r="L23" s="665">
        <v>0.2391941391941392</v>
      </c>
      <c r="M23" s="665">
        <v>130.6</v>
      </c>
      <c r="N23" s="668"/>
      <c r="O23" s="668"/>
      <c r="P23" s="681"/>
      <c r="Q23" s="669"/>
    </row>
    <row r="24" spans="1:17" ht="14.4" customHeight="1" x14ac:dyDescent="0.3">
      <c r="A24" s="664" t="s">
        <v>4716</v>
      </c>
      <c r="B24" s="665" t="s">
        <v>538</v>
      </c>
      <c r="C24" s="665" t="s">
        <v>4689</v>
      </c>
      <c r="D24" s="665" t="s">
        <v>4721</v>
      </c>
      <c r="E24" s="665" t="s">
        <v>4722</v>
      </c>
      <c r="F24" s="668">
        <v>0.1</v>
      </c>
      <c r="G24" s="668">
        <v>26.51</v>
      </c>
      <c r="H24" s="665">
        <v>1</v>
      </c>
      <c r="I24" s="665">
        <v>265.10000000000002</v>
      </c>
      <c r="J24" s="668"/>
      <c r="K24" s="668"/>
      <c r="L24" s="665"/>
      <c r="M24" s="665"/>
      <c r="N24" s="668"/>
      <c r="O24" s="668"/>
      <c r="P24" s="681"/>
      <c r="Q24" s="669"/>
    </row>
    <row r="25" spans="1:17" ht="14.4" customHeight="1" x14ac:dyDescent="0.3">
      <c r="A25" s="664" t="s">
        <v>4716</v>
      </c>
      <c r="B25" s="665" t="s">
        <v>538</v>
      </c>
      <c r="C25" s="665" t="s">
        <v>4689</v>
      </c>
      <c r="D25" s="665" t="s">
        <v>4723</v>
      </c>
      <c r="E25" s="665" t="s">
        <v>4724</v>
      </c>
      <c r="F25" s="668"/>
      <c r="G25" s="668"/>
      <c r="H25" s="665"/>
      <c r="I25" s="665"/>
      <c r="J25" s="668"/>
      <c r="K25" s="668"/>
      <c r="L25" s="665"/>
      <c r="M25" s="665"/>
      <c r="N25" s="668">
        <v>0.1</v>
      </c>
      <c r="O25" s="668">
        <v>6.14</v>
      </c>
      <c r="P25" s="681"/>
      <c r="Q25" s="669">
        <v>61.399999999999991</v>
      </c>
    </row>
    <row r="26" spans="1:17" ht="14.4" customHeight="1" x14ac:dyDescent="0.3">
      <c r="A26" s="664" t="s">
        <v>4716</v>
      </c>
      <c r="B26" s="665" t="s">
        <v>538</v>
      </c>
      <c r="C26" s="665" t="s">
        <v>4689</v>
      </c>
      <c r="D26" s="665" t="s">
        <v>4725</v>
      </c>
      <c r="E26" s="665"/>
      <c r="F26" s="668">
        <v>0.08</v>
      </c>
      <c r="G26" s="668">
        <v>18.829999999999998</v>
      </c>
      <c r="H26" s="665">
        <v>1</v>
      </c>
      <c r="I26" s="665">
        <v>235.37499999999997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4716</v>
      </c>
      <c r="B27" s="665" t="s">
        <v>538</v>
      </c>
      <c r="C27" s="665" t="s">
        <v>4689</v>
      </c>
      <c r="D27" s="665" t="s">
        <v>4726</v>
      </c>
      <c r="E27" s="665" t="s">
        <v>4727</v>
      </c>
      <c r="F27" s="668"/>
      <c r="G27" s="668"/>
      <c r="H27" s="665"/>
      <c r="I27" s="665"/>
      <c r="J27" s="668">
        <v>0.1</v>
      </c>
      <c r="K27" s="668">
        <v>17.7</v>
      </c>
      <c r="L27" s="665"/>
      <c r="M27" s="665">
        <v>176.99999999999997</v>
      </c>
      <c r="N27" s="668"/>
      <c r="O27" s="668"/>
      <c r="P27" s="681"/>
      <c r="Q27" s="669"/>
    </row>
    <row r="28" spans="1:17" ht="14.4" customHeight="1" x14ac:dyDescent="0.3">
      <c r="A28" s="664" t="s">
        <v>4716</v>
      </c>
      <c r="B28" s="665" t="s">
        <v>538</v>
      </c>
      <c r="C28" s="665" t="s">
        <v>4689</v>
      </c>
      <c r="D28" s="665" t="s">
        <v>4728</v>
      </c>
      <c r="E28" s="665" t="s">
        <v>4729</v>
      </c>
      <c r="F28" s="668">
        <v>24</v>
      </c>
      <c r="G28" s="668">
        <v>3565.68</v>
      </c>
      <c r="H28" s="665">
        <v>1</v>
      </c>
      <c r="I28" s="665">
        <v>148.57</v>
      </c>
      <c r="J28" s="668">
        <v>9</v>
      </c>
      <c r="K28" s="668">
        <v>1278.99</v>
      </c>
      <c r="L28" s="665">
        <v>0.35869455475533418</v>
      </c>
      <c r="M28" s="665">
        <v>142.11000000000001</v>
      </c>
      <c r="N28" s="668">
        <v>13</v>
      </c>
      <c r="O28" s="668">
        <v>2473.4300000000003</v>
      </c>
      <c r="P28" s="681">
        <v>0.69367694240649758</v>
      </c>
      <c r="Q28" s="669">
        <v>190.26384615384617</v>
      </c>
    </row>
    <row r="29" spans="1:17" ht="14.4" customHeight="1" x14ac:dyDescent="0.3">
      <c r="A29" s="664" t="s">
        <v>4716</v>
      </c>
      <c r="B29" s="665" t="s">
        <v>538</v>
      </c>
      <c r="C29" s="665" t="s">
        <v>4689</v>
      </c>
      <c r="D29" s="665" t="s">
        <v>4730</v>
      </c>
      <c r="E29" s="665" t="s">
        <v>4729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104.44</v>
      </c>
      <c r="P29" s="681"/>
      <c r="Q29" s="669">
        <v>104.44</v>
      </c>
    </row>
    <row r="30" spans="1:17" ht="14.4" customHeight="1" x14ac:dyDescent="0.3">
      <c r="A30" s="664" t="s">
        <v>4716</v>
      </c>
      <c r="B30" s="665" t="s">
        <v>538</v>
      </c>
      <c r="C30" s="665" t="s">
        <v>4689</v>
      </c>
      <c r="D30" s="665" t="s">
        <v>4692</v>
      </c>
      <c r="E30" s="665"/>
      <c r="F30" s="668">
        <v>1.2000000000000002</v>
      </c>
      <c r="G30" s="668">
        <v>320.16000000000003</v>
      </c>
      <c r="H30" s="665">
        <v>1</v>
      </c>
      <c r="I30" s="665">
        <v>266.79999999999995</v>
      </c>
      <c r="J30" s="668">
        <v>0.4</v>
      </c>
      <c r="K30" s="668">
        <v>105.62</v>
      </c>
      <c r="L30" s="665">
        <v>0.3298975512243878</v>
      </c>
      <c r="M30" s="665">
        <v>264.05</v>
      </c>
      <c r="N30" s="668"/>
      <c r="O30" s="668"/>
      <c r="P30" s="681"/>
      <c r="Q30" s="669"/>
    </row>
    <row r="31" spans="1:17" ht="14.4" customHeight="1" x14ac:dyDescent="0.3">
      <c r="A31" s="664" t="s">
        <v>4716</v>
      </c>
      <c r="B31" s="665" t="s">
        <v>538</v>
      </c>
      <c r="C31" s="665" t="s">
        <v>4689</v>
      </c>
      <c r="D31" s="665" t="s">
        <v>4731</v>
      </c>
      <c r="E31" s="665" t="s">
        <v>1060</v>
      </c>
      <c r="F31" s="668">
        <v>6.8999999999999995</v>
      </c>
      <c r="G31" s="668">
        <v>9028.65</v>
      </c>
      <c r="H31" s="665">
        <v>1</v>
      </c>
      <c r="I31" s="665">
        <v>1308.5</v>
      </c>
      <c r="J31" s="668">
        <v>5.0999999999999996</v>
      </c>
      <c r="K31" s="668">
        <v>6383.3300000000008</v>
      </c>
      <c r="L31" s="665">
        <v>0.70700824597254308</v>
      </c>
      <c r="M31" s="665">
        <v>1251.6333333333337</v>
      </c>
      <c r="N31" s="668">
        <v>7.3</v>
      </c>
      <c r="O31" s="668">
        <v>9136.92</v>
      </c>
      <c r="P31" s="681">
        <v>1.0119918260205014</v>
      </c>
      <c r="Q31" s="669">
        <v>1251.6328767123289</v>
      </c>
    </row>
    <row r="32" spans="1:17" ht="14.4" customHeight="1" x14ac:dyDescent="0.3">
      <c r="A32" s="664" t="s">
        <v>4716</v>
      </c>
      <c r="B32" s="665" t="s">
        <v>538</v>
      </c>
      <c r="C32" s="665" t="s">
        <v>4689</v>
      </c>
      <c r="D32" s="665" t="s">
        <v>4732</v>
      </c>
      <c r="E32" s="665" t="s">
        <v>1117</v>
      </c>
      <c r="F32" s="668"/>
      <c r="G32" s="668"/>
      <c r="H32" s="665"/>
      <c r="I32" s="665"/>
      <c r="J32" s="668"/>
      <c r="K32" s="668"/>
      <c r="L32" s="665"/>
      <c r="M32" s="665"/>
      <c r="N32" s="668">
        <v>0.02</v>
      </c>
      <c r="O32" s="668">
        <v>2.4300000000000002</v>
      </c>
      <c r="P32" s="681"/>
      <c r="Q32" s="669">
        <v>121.5</v>
      </c>
    </row>
    <row r="33" spans="1:17" ht="14.4" customHeight="1" x14ac:dyDescent="0.3">
      <c r="A33" s="664" t="s">
        <v>4716</v>
      </c>
      <c r="B33" s="665" t="s">
        <v>538</v>
      </c>
      <c r="C33" s="665" t="s">
        <v>4689</v>
      </c>
      <c r="D33" s="665" t="s">
        <v>4733</v>
      </c>
      <c r="E33" s="665" t="s">
        <v>4734</v>
      </c>
      <c r="F33" s="668">
        <v>3</v>
      </c>
      <c r="G33" s="668">
        <v>56.730000000000004</v>
      </c>
      <c r="H33" s="665">
        <v>1</v>
      </c>
      <c r="I33" s="665">
        <v>18.91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4716</v>
      </c>
      <c r="B34" s="665" t="s">
        <v>538</v>
      </c>
      <c r="C34" s="665" t="s">
        <v>4689</v>
      </c>
      <c r="D34" s="665" t="s">
        <v>4735</v>
      </c>
      <c r="E34" s="665" t="s">
        <v>4736</v>
      </c>
      <c r="F34" s="668"/>
      <c r="G34" s="668"/>
      <c r="H34" s="665"/>
      <c r="I34" s="665"/>
      <c r="J34" s="668"/>
      <c r="K34" s="668"/>
      <c r="L34" s="665"/>
      <c r="M34" s="665"/>
      <c r="N34" s="668">
        <v>2</v>
      </c>
      <c r="O34" s="668">
        <v>4.88</v>
      </c>
      <c r="P34" s="681"/>
      <c r="Q34" s="669">
        <v>2.44</v>
      </c>
    </row>
    <row r="35" spans="1:17" ht="14.4" customHeight="1" x14ac:dyDescent="0.3">
      <c r="A35" s="664" t="s">
        <v>4716</v>
      </c>
      <c r="B35" s="665" t="s">
        <v>538</v>
      </c>
      <c r="C35" s="665" t="s">
        <v>4689</v>
      </c>
      <c r="D35" s="665" t="s">
        <v>4735</v>
      </c>
      <c r="E35" s="665" t="s">
        <v>4734</v>
      </c>
      <c r="F35" s="668">
        <v>1</v>
      </c>
      <c r="G35" s="668">
        <v>3.7800000000000002</v>
      </c>
      <c r="H35" s="665">
        <v>1</v>
      </c>
      <c r="I35" s="665">
        <v>3.7800000000000002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4716</v>
      </c>
      <c r="B36" s="665" t="s">
        <v>538</v>
      </c>
      <c r="C36" s="665" t="s">
        <v>4689</v>
      </c>
      <c r="D36" s="665" t="s">
        <v>4737</v>
      </c>
      <c r="E36" s="665" t="s">
        <v>4736</v>
      </c>
      <c r="F36" s="668">
        <v>12</v>
      </c>
      <c r="G36" s="668">
        <v>113.4</v>
      </c>
      <c r="H36" s="665">
        <v>1</v>
      </c>
      <c r="I36" s="665">
        <v>9.4500000000000011</v>
      </c>
      <c r="J36" s="668">
        <v>12</v>
      </c>
      <c r="K36" s="668">
        <v>108.47999999999999</v>
      </c>
      <c r="L36" s="665">
        <v>0.95661375661375647</v>
      </c>
      <c r="M36" s="665">
        <v>9.0399999999999991</v>
      </c>
      <c r="N36" s="668">
        <v>3.3</v>
      </c>
      <c r="O36" s="668">
        <v>20.09</v>
      </c>
      <c r="P36" s="681">
        <v>0.17716049382716048</v>
      </c>
      <c r="Q36" s="669">
        <v>6.0878787878787879</v>
      </c>
    </row>
    <row r="37" spans="1:17" ht="14.4" customHeight="1" x14ac:dyDescent="0.3">
      <c r="A37" s="664" t="s">
        <v>4716</v>
      </c>
      <c r="B37" s="665" t="s">
        <v>538</v>
      </c>
      <c r="C37" s="665" t="s">
        <v>4689</v>
      </c>
      <c r="D37" s="665" t="s">
        <v>4737</v>
      </c>
      <c r="E37" s="665" t="s">
        <v>4734</v>
      </c>
      <c r="F37" s="668">
        <v>11</v>
      </c>
      <c r="G37" s="668">
        <v>103.95</v>
      </c>
      <c r="H37" s="665">
        <v>1</v>
      </c>
      <c r="I37" s="665">
        <v>9.4500000000000011</v>
      </c>
      <c r="J37" s="668">
        <v>8</v>
      </c>
      <c r="K37" s="668">
        <v>48.72</v>
      </c>
      <c r="L37" s="665">
        <v>0.46868686868686865</v>
      </c>
      <c r="M37" s="665">
        <v>6.09</v>
      </c>
      <c r="N37" s="668">
        <v>20</v>
      </c>
      <c r="O37" s="668">
        <v>121.80000000000001</v>
      </c>
      <c r="P37" s="681">
        <v>1.1717171717171717</v>
      </c>
      <c r="Q37" s="669">
        <v>6.0900000000000007</v>
      </c>
    </row>
    <row r="38" spans="1:17" ht="14.4" customHeight="1" x14ac:dyDescent="0.3">
      <c r="A38" s="664" t="s">
        <v>4716</v>
      </c>
      <c r="B38" s="665" t="s">
        <v>538</v>
      </c>
      <c r="C38" s="665" t="s">
        <v>4689</v>
      </c>
      <c r="D38" s="665" t="s">
        <v>4693</v>
      </c>
      <c r="E38" s="665" t="s">
        <v>1794</v>
      </c>
      <c r="F38" s="668"/>
      <c r="G38" s="668"/>
      <c r="H38" s="665"/>
      <c r="I38" s="665"/>
      <c r="J38" s="668">
        <v>0.2</v>
      </c>
      <c r="K38" s="668">
        <v>52.81</v>
      </c>
      <c r="L38" s="665"/>
      <c r="M38" s="665">
        <v>264.05</v>
      </c>
      <c r="N38" s="668"/>
      <c r="O38" s="668"/>
      <c r="P38" s="681"/>
      <c r="Q38" s="669"/>
    </row>
    <row r="39" spans="1:17" ht="14.4" customHeight="1" x14ac:dyDescent="0.3">
      <c r="A39" s="664" t="s">
        <v>4716</v>
      </c>
      <c r="B39" s="665" t="s">
        <v>538</v>
      </c>
      <c r="C39" s="665" t="s">
        <v>4689</v>
      </c>
      <c r="D39" s="665" t="s">
        <v>4738</v>
      </c>
      <c r="E39" s="665" t="s">
        <v>4739</v>
      </c>
      <c r="F39" s="668"/>
      <c r="G39" s="668"/>
      <c r="H39" s="665"/>
      <c r="I39" s="665"/>
      <c r="J39" s="668"/>
      <c r="K39" s="668"/>
      <c r="L39" s="665"/>
      <c r="M39" s="665"/>
      <c r="N39" s="668">
        <v>0.30000000000000004</v>
      </c>
      <c r="O39" s="668">
        <v>8.01</v>
      </c>
      <c r="P39" s="681"/>
      <c r="Q39" s="669">
        <v>26.699999999999996</v>
      </c>
    </row>
    <row r="40" spans="1:17" ht="14.4" customHeight="1" x14ac:dyDescent="0.3">
      <c r="A40" s="664" t="s">
        <v>4716</v>
      </c>
      <c r="B40" s="665" t="s">
        <v>538</v>
      </c>
      <c r="C40" s="665" t="s">
        <v>4689</v>
      </c>
      <c r="D40" s="665" t="s">
        <v>4740</v>
      </c>
      <c r="E40" s="665" t="s">
        <v>895</v>
      </c>
      <c r="F40" s="668"/>
      <c r="G40" s="668"/>
      <c r="H40" s="665"/>
      <c r="I40" s="665"/>
      <c r="J40" s="668">
        <v>2.2999999999999998</v>
      </c>
      <c r="K40" s="668">
        <v>826.18</v>
      </c>
      <c r="L40" s="665"/>
      <c r="M40" s="665">
        <v>359.2086956521739</v>
      </c>
      <c r="N40" s="668">
        <v>1</v>
      </c>
      <c r="O40" s="668">
        <v>318.7</v>
      </c>
      <c r="P40" s="681"/>
      <c r="Q40" s="669">
        <v>318.7</v>
      </c>
    </row>
    <row r="41" spans="1:17" ht="14.4" customHeight="1" x14ac:dyDescent="0.3">
      <c r="A41" s="664" t="s">
        <v>4716</v>
      </c>
      <c r="B41" s="665" t="s">
        <v>538</v>
      </c>
      <c r="C41" s="665" t="s">
        <v>4694</v>
      </c>
      <c r="D41" s="665" t="s">
        <v>4741</v>
      </c>
      <c r="E41" s="665" t="s">
        <v>4742</v>
      </c>
      <c r="F41" s="668">
        <v>30</v>
      </c>
      <c r="G41" s="668">
        <v>8346</v>
      </c>
      <c r="H41" s="665">
        <v>1</v>
      </c>
      <c r="I41" s="665">
        <v>278.2</v>
      </c>
      <c r="J41" s="668">
        <v>25</v>
      </c>
      <c r="K41" s="668">
        <v>7000</v>
      </c>
      <c r="L41" s="665">
        <v>0.83872513779055835</v>
      </c>
      <c r="M41" s="665">
        <v>280</v>
      </c>
      <c r="N41" s="668">
        <v>25</v>
      </c>
      <c r="O41" s="668">
        <v>7475</v>
      </c>
      <c r="P41" s="681">
        <v>0.89563862928348914</v>
      </c>
      <c r="Q41" s="669">
        <v>299</v>
      </c>
    </row>
    <row r="42" spans="1:17" ht="14.4" customHeight="1" x14ac:dyDescent="0.3">
      <c r="A42" s="664" t="s">
        <v>4716</v>
      </c>
      <c r="B42" s="665" t="s">
        <v>538</v>
      </c>
      <c r="C42" s="665" t="s">
        <v>4694</v>
      </c>
      <c r="D42" s="665" t="s">
        <v>4695</v>
      </c>
      <c r="E42" s="665" t="s">
        <v>4696</v>
      </c>
      <c r="F42" s="668">
        <v>4</v>
      </c>
      <c r="G42" s="668">
        <v>295</v>
      </c>
      <c r="H42" s="665">
        <v>1</v>
      </c>
      <c r="I42" s="665">
        <v>73.75</v>
      </c>
      <c r="J42" s="668">
        <v>5</v>
      </c>
      <c r="K42" s="668">
        <v>370</v>
      </c>
      <c r="L42" s="665">
        <v>1.2542372881355932</v>
      </c>
      <c r="M42" s="665">
        <v>74</v>
      </c>
      <c r="N42" s="668">
        <v>5</v>
      </c>
      <c r="O42" s="668">
        <v>390</v>
      </c>
      <c r="P42" s="681">
        <v>1.3220338983050848</v>
      </c>
      <c r="Q42" s="669">
        <v>78</v>
      </c>
    </row>
    <row r="43" spans="1:17" ht="14.4" customHeight="1" x14ac:dyDescent="0.3">
      <c r="A43" s="664" t="s">
        <v>4716</v>
      </c>
      <c r="B43" s="665" t="s">
        <v>538</v>
      </c>
      <c r="C43" s="665" t="s">
        <v>4694</v>
      </c>
      <c r="D43" s="665" t="s">
        <v>4743</v>
      </c>
      <c r="E43" s="665" t="s">
        <v>4744</v>
      </c>
      <c r="F43" s="668">
        <v>61</v>
      </c>
      <c r="G43" s="668">
        <v>8918</v>
      </c>
      <c r="H43" s="665">
        <v>1</v>
      </c>
      <c r="I43" s="665">
        <v>146.19672131147541</v>
      </c>
      <c r="J43" s="668">
        <v>38</v>
      </c>
      <c r="K43" s="668">
        <v>5472</v>
      </c>
      <c r="L43" s="665">
        <v>0.61359049114151154</v>
      </c>
      <c r="M43" s="665">
        <v>144</v>
      </c>
      <c r="N43" s="668">
        <v>56</v>
      </c>
      <c r="O43" s="668">
        <v>8176</v>
      </c>
      <c r="P43" s="681">
        <v>0.91679748822605966</v>
      </c>
      <c r="Q43" s="669">
        <v>146</v>
      </c>
    </row>
    <row r="44" spans="1:17" ht="14.4" customHeight="1" x14ac:dyDescent="0.3">
      <c r="A44" s="664" t="s">
        <v>4716</v>
      </c>
      <c r="B44" s="665" t="s">
        <v>538</v>
      </c>
      <c r="C44" s="665" t="s">
        <v>4694</v>
      </c>
      <c r="D44" s="665" t="s">
        <v>4745</v>
      </c>
      <c r="E44" s="665" t="s">
        <v>4746</v>
      </c>
      <c r="F44" s="668">
        <v>1373</v>
      </c>
      <c r="G44" s="668">
        <v>110923</v>
      </c>
      <c r="H44" s="665">
        <v>1</v>
      </c>
      <c r="I44" s="665">
        <v>80.788783685360528</v>
      </c>
      <c r="J44" s="668">
        <v>1535</v>
      </c>
      <c r="K44" s="668">
        <v>124335</v>
      </c>
      <c r="L44" s="665">
        <v>1.1209127052099204</v>
      </c>
      <c r="M44" s="665">
        <v>81</v>
      </c>
      <c r="N44" s="668">
        <v>1566</v>
      </c>
      <c r="O44" s="668">
        <v>129978</v>
      </c>
      <c r="P44" s="681">
        <v>1.1717858334159732</v>
      </c>
      <c r="Q44" s="669">
        <v>83</v>
      </c>
    </row>
    <row r="45" spans="1:17" ht="14.4" customHeight="1" x14ac:dyDescent="0.3">
      <c r="A45" s="664" t="s">
        <v>4716</v>
      </c>
      <c r="B45" s="665" t="s">
        <v>538</v>
      </c>
      <c r="C45" s="665" t="s">
        <v>4694</v>
      </c>
      <c r="D45" s="665" t="s">
        <v>4747</v>
      </c>
      <c r="E45" s="665" t="s">
        <v>4748</v>
      </c>
      <c r="F45" s="668">
        <v>92</v>
      </c>
      <c r="G45" s="668">
        <v>9535</v>
      </c>
      <c r="H45" s="665">
        <v>1</v>
      </c>
      <c r="I45" s="665">
        <v>103.64130434782609</v>
      </c>
      <c r="J45" s="668">
        <v>9</v>
      </c>
      <c r="K45" s="668">
        <v>936</v>
      </c>
      <c r="L45" s="665">
        <v>9.816465652857892E-2</v>
      </c>
      <c r="M45" s="665">
        <v>104</v>
      </c>
      <c r="N45" s="668">
        <v>18</v>
      </c>
      <c r="O45" s="668">
        <v>1908</v>
      </c>
      <c r="P45" s="681">
        <v>0.20010487676979549</v>
      </c>
      <c r="Q45" s="669">
        <v>106</v>
      </c>
    </row>
    <row r="46" spans="1:17" ht="14.4" customHeight="1" x14ac:dyDescent="0.3">
      <c r="A46" s="664" t="s">
        <v>4716</v>
      </c>
      <c r="B46" s="665" t="s">
        <v>538</v>
      </c>
      <c r="C46" s="665" t="s">
        <v>4694</v>
      </c>
      <c r="D46" s="665" t="s">
        <v>4697</v>
      </c>
      <c r="E46" s="665" t="s">
        <v>4698</v>
      </c>
      <c r="F46" s="668">
        <v>365</v>
      </c>
      <c r="G46" s="668">
        <v>12679</v>
      </c>
      <c r="H46" s="665">
        <v>1</v>
      </c>
      <c r="I46" s="665">
        <v>34.736986301369861</v>
      </c>
      <c r="J46" s="668">
        <v>235</v>
      </c>
      <c r="K46" s="668">
        <v>8225</v>
      </c>
      <c r="L46" s="665">
        <v>0.64871046612508876</v>
      </c>
      <c r="M46" s="665">
        <v>35</v>
      </c>
      <c r="N46" s="668">
        <v>234</v>
      </c>
      <c r="O46" s="668">
        <v>8658</v>
      </c>
      <c r="P46" s="681">
        <v>0.68286142440255537</v>
      </c>
      <c r="Q46" s="669">
        <v>37</v>
      </c>
    </row>
    <row r="47" spans="1:17" ht="14.4" customHeight="1" x14ac:dyDescent="0.3">
      <c r="A47" s="664" t="s">
        <v>4716</v>
      </c>
      <c r="B47" s="665" t="s">
        <v>538</v>
      </c>
      <c r="C47" s="665" t="s">
        <v>4694</v>
      </c>
      <c r="D47" s="665" t="s">
        <v>4699</v>
      </c>
      <c r="E47" s="665" t="s">
        <v>4700</v>
      </c>
      <c r="F47" s="668">
        <v>3</v>
      </c>
      <c r="G47" s="668">
        <v>30</v>
      </c>
      <c r="H47" s="665">
        <v>1</v>
      </c>
      <c r="I47" s="665">
        <v>10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4716</v>
      </c>
      <c r="B48" s="665" t="s">
        <v>538</v>
      </c>
      <c r="C48" s="665" t="s">
        <v>4694</v>
      </c>
      <c r="D48" s="665" t="s">
        <v>4749</v>
      </c>
      <c r="E48" s="665" t="s">
        <v>4750</v>
      </c>
      <c r="F48" s="668">
        <v>2</v>
      </c>
      <c r="G48" s="668">
        <v>10</v>
      </c>
      <c r="H48" s="665">
        <v>1</v>
      </c>
      <c r="I48" s="665">
        <v>5</v>
      </c>
      <c r="J48" s="668">
        <v>4</v>
      </c>
      <c r="K48" s="668">
        <v>20</v>
      </c>
      <c r="L48" s="665">
        <v>2</v>
      </c>
      <c r="M48" s="665">
        <v>5</v>
      </c>
      <c r="N48" s="668">
        <v>2</v>
      </c>
      <c r="O48" s="668">
        <v>10</v>
      </c>
      <c r="P48" s="681">
        <v>1</v>
      </c>
      <c r="Q48" s="669">
        <v>5</v>
      </c>
    </row>
    <row r="49" spans="1:17" ht="14.4" customHeight="1" x14ac:dyDescent="0.3">
      <c r="A49" s="664" t="s">
        <v>4716</v>
      </c>
      <c r="B49" s="665" t="s">
        <v>538</v>
      </c>
      <c r="C49" s="665" t="s">
        <v>4694</v>
      </c>
      <c r="D49" s="665" t="s">
        <v>4751</v>
      </c>
      <c r="E49" s="665" t="s">
        <v>4752</v>
      </c>
      <c r="F49" s="668"/>
      <c r="G49" s="668"/>
      <c r="H49" s="665"/>
      <c r="I49" s="665"/>
      <c r="J49" s="668">
        <v>1</v>
      </c>
      <c r="K49" s="668">
        <v>5</v>
      </c>
      <c r="L49" s="665"/>
      <c r="M49" s="665">
        <v>5</v>
      </c>
      <c r="N49" s="668">
        <v>2</v>
      </c>
      <c r="O49" s="668">
        <v>10</v>
      </c>
      <c r="P49" s="681"/>
      <c r="Q49" s="669">
        <v>5</v>
      </c>
    </row>
    <row r="50" spans="1:17" ht="14.4" customHeight="1" x14ac:dyDescent="0.3">
      <c r="A50" s="664" t="s">
        <v>4716</v>
      </c>
      <c r="B50" s="665" t="s">
        <v>538</v>
      </c>
      <c r="C50" s="665" t="s">
        <v>4694</v>
      </c>
      <c r="D50" s="665" t="s">
        <v>4753</v>
      </c>
      <c r="E50" s="665" t="s">
        <v>4754</v>
      </c>
      <c r="F50" s="668">
        <v>689</v>
      </c>
      <c r="G50" s="668">
        <v>160914</v>
      </c>
      <c r="H50" s="665">
        <v>1</v>
      </c>
      <c r="I50" s="665">
        <v>233.54716981132074</v>
      </c>
      <c r="J50" s="668">
        <v>825</v>
      </c>
      <c r="K50" s="668">
        <v>193875</v>
      </c>
      <c r="L50" s="665">
        <v>1.2048361236436855</v>
      </c>
      <c r="M50" s="665">
        <v>235</v>
      </c>
      <c r="N50" s="668">
        <v>1057</v>
      </c>
      <c r="O50" s="668">
        <v>265307</v>
      </c>
      <c r="P50" s="681">
        <v>1.6487502641162359</v>
      </c>
      <c r="Q50" s="669">
        <v>251</v>
      </c>
    </row>
    <row r="51" spans="1:17" ht="14.4" customHeight="1" x14ac:dyDescent="0.3">
      <c r="A51" s="664" t="s">
        <v>4716</v>
      </c>
      <c r="B51" s="665" t="s">
        <v>538</v>
      </c>
      <c r="C51" s="665" t="s">
        <v>4694</v>
      </c>
      <c r="D51" s="665" t="s">
        <v>4755</v>
      </c>
      <c r="E51" s="665" t="s">
        <v>4756</v>
      </c>
      <c r="F51" s="668">
        <v>2746</v>
      </c>
      <c r="G51" s="668">
        <v>322752</v>
      </c>
      <c r="H51" s="665">
        <v>1</v>
      </c>
      <c r="I51" s="665">
        <v>117.53532410779316</v>
      </c>
      <c r="J51" s="668">
        <v>2785</v>
      </c>
      <c r="K51" s="668">
        <v>328630</v>
      </c>
      <c r="L51" s="665">
        <v>1.0182121257188181</v>
      </c>
      <c r="M51" s="665">
        <v>118</v>
      </c>
      <c r="N51" s="668">
        <v>2491</v>
      </c>
      <c r="O51" s="668">
        <v>313866</v>
      </c>
      <c r="P51" s="681">
        <v>0.97246802498512785</v>
      </c>
      <c r="Q51" s="669">
        <v>126</v>
      </c>
    </row>
    <row r="52" spans="1:17" ht="14.4" customHeight="1" x14ac:dyDescent="0.3">
      <c r="A52" s="664" t="s">
        <v>4716</v>
      </c>
      <c r="B52" s="665" t="s">
        <v>538</v>
      </c>
      <c r="C52" s="665" t="s">
        <v>4694</v>
      </c>
      <c r="D52" s="665" t="s">
        <v>4757</v>
      </c>
      <c r="E52" s="665" t="s">
        <v>4748</v>
      </c>
      <c r="F52" s="668"/>
      <c r="G52" s="668"/>
      <c r="H52" s="665"/>
      <c r="I52" s="665"/>
      <c r="J52" s="668">
        <v>5</v>
      </c>
      <c r="K52" s="668">
        <v>975</v>
      </c>
      <c r="L52" s="665"/>
      <c r="M52" s="665">
        <v>195</v>
      </c>
      <c r="N52" s="668">
        <v>16</v>
      </c>
      <c r="O52" s="668">
        <v>3168</v>
      </c>
      <c r="P52" s="681"/>
      <c r="Q52" s="669">
        <v>198</v>
      </c>
    </row>
    <row r="53" spans="1:17" ht="14.4" customHeight="1" x14ac:dyDescent="0.3">
      <c r="A53" s="664" t="s">
        <v>4716</v>
      </c>
      <c r="B53" s="665" t="s">
        <v>538</v>
      </c>
      <c r="C53" s="665" t="s">
        <v>4694</v>
      </c>
      <c r="D53" s="665" t="s">
        <v>4758</v>
      </c>
      <c r="E53" s="665" t="s">
        <v>4759</v>
      </c>
      <c r="F53" s="668">
        <v>3</v>
      </c>
      <c r="G53" s="668">
        <v>1451</v>
      </c>
      <c r="H53" s="665">
        <v>1</v>
      </c>
      <c r="I53" s="665">
        <v>483.66666666666669</v>
      </c>
      <c r="J53" s="668">
        <v>1</v>
      </c>
      <c r="K53" s="668">
        <v>486</v>
      </c>
      <c r="L53" s="665">
        <v>0.33494141971054447</v>
      </c>
      <c r="M53" s="665">
        <v>486</v>
      </c>
      <c r="N53" s="668"/>
      <c r="O53" s="668"/>
      <c r="P53" s="681"/>
      <c r="Q53" s="669"/>
    </row>
    <row r="54" spans="1:17" ht="14.4" customHeight="1" x14ac:dyDescent="0.3">
      <c r="A54" s="664" t="s">
        <v>4716</v>
      </c>
      <c r="B54" s="665" t="s">
        <v>538</v>
      </c>
      <c r="C54" s="665" t="s">
        <v>4694</v>
      </c>
      <c r="D54" s="665" t="s">
        <v>4760</v>
      </c>
      <c r="E54" s="665" t="s">
        <v>4761</v>
      </c>
      <c r="F54" s="668">
        <v>2</v>
      </c>
      <c r="G54" s="668">
        <v>1328</v>
      </c>
      <c r="H54" s="665">
        <v>1</v>
      </c>
      <c r="I54" s="665">
        <v>664</v>
      </c>
      <c r="J54" s="668">
        <v>4</v>
      </c>
      <c r="K54" s="668">
        <v>2664</v>
      </c>
      <c r="L54" s="665">
        <v>2.0060240963855422</v>
      </c>
      <c r="M54" s="665">
        <v>666</v>
      </c>
      <c r="N54" s="668">
        <v>3</v>
      </c>
      <c r="O54" s="668">
        <v>2037</v>
      </c>
      <c r="P54" s="681">
        <v>1.5338855421686748</v>
      </c>
      <c r="Q54" s="669">
        <v>679</v>
      </c>
    </row>
    <row r="55" spans="1:17" ht="14.4" customHeight="1" x14ac:dyDescent="0.3">
      <c r="A55" s="664" t="s">
        <v>4716</v>
      </c>
      <c r="B55" s="665" t="s">
        <v>538</v>
      </c>
      <c r="C55" s="665" t="s">
        <v>4694</v>
      </c>
      <c r="D55" s="665" t="s">
        <v>4762</v>
      </c>
      <c r="E55" s="665" t="s">
        <v>4763</v>
      </c>
      <c r="F55" s="668">
        <v>10</v>
      </c>
      <c r="G55" s="668">
        <v>2060</v>
      </c>
      <c r="H55" s="665">
        <v>1</v>
      </c>
      <c r="I55" s="665">
        <v>206</v>
      </c>
      <c r="J55" s="668"/>
      <c r="K55" s="668"/>
      <c r="L55" s="665"/>
      <c r="M55" s="665"/>
      <c r="N55" s="668">
        <v>7</v>
      </c>
      <c r="O55" s="668">
        <v>1505</v>
      </c>
      <c r="P55" s="681">
        <v>0.73058252427184467</v>
      </c>
      <c r="Q55" s="669">
        <v>215</v>
      </c>
    </row>
    <row r="56" spans="1:17" ht="14.4" customHeight="1" x14ac:dyDescent="0.3">
      <c r="A56" s="664" t="s">
        <v>4716</v>
      </c>
      <c r="B56" s="665" t="s">
        <v>538</v>
      </c>
      <c r="C56" s="665" t="s">
        <v>4694</v>
      </c>
      <c r="D56" s="665" t="s">
        <v>4764</v>
      </c>
      <c r="E56" s="665" t="s">
        <v>4765</v>
      </c>
      <c r="F56" s="668">
        <v>3</v>
      </c>
      <c r="G56" s="668">
        <v>0</v>
      </c>
      <c r="H56" s="665"/>
      <c r="I56" s="665">
        <v>0</v>
      </c>
      <c r="J56" s="668"/>
      <c r="K56" s="668"/>
      <c r="L56" s="665"/>
      <c r="M56" s="665"/>
      <c r="N56" s="668"/>
      <c r="O56" s="668"/>
      <c r="P56" s="681"/>
      <c r="Q56" s="669"/>
    </row>
    <row r="57" spans="1:17" ht="14.4" customHeight="1" x14ac:dyDescent="0.3">
      <c r="A57" s="664" t="s">
        <v>4716</v>
      </c>
      <c r="B57" s="665" t="s">
        <v>538</v>
      </c>
      <c r="C57" s="665" t="s">
        <v>4694</v>
      </c>
      <c r="D57" s="665" t="s">
        <v>4766</v>
      </c>
      <c r="E57" s="665" t="s">
        <v>4767</v>
      </c>
      <c r="F57" s="668">
        <v>6</v>
      </c>
      <c r="G57" s="668">
        <v>4227</v>
      </c>
      <c r="H57" s="665">
        <v>1</v>
      </c>
      <c r="I57" s="665">
        <v>704.5</v>
      </c>
      <c r="J57" s="668">
        <v>2</v>
      </c>
      <c r="K57" s="668">
        <v>1414</v>
      </c>
      <c r="L57" s="665">
        <v>0.3345162053465815</v>
      </c>
      <c r="M57" s="665">
        <v>707</v>
      </c>
      <c r="N57" s="668">
        <v>4</v>
      </c>
      <c r="O57" s="668">
        <v>2876</v>
      </c>
      <c r="P57" s="681">
        <v>0.68038798202034545</v>
      </c>
      <c r="Q57" s="669">
        <v>719</v>
      </c>
    </row>
    <row r="58" spans="1:17" ht="14.4" customHeight="1" x14ac:dyDescent="0.3">
      <c r="A58" s="664" t="s">
        <v>4716</v>
      </c>
      <c r="B58" s="665" t="s">
        <v>538</v>
      </c>
      <c r="C58" s="665" t="s">
        <v>4694</v>
      </c>
      <c r="D58" s="665" t="s">
        <v>4705</v>
      </c>
      <c r="E58" s="665" t="s">
        <v>4706</v>
      </c>
      <c r="F58" s="668">
        <v>3320</v>
      </c>
      <c r="G58" s="668">
        <v>0</v>
      </c>
      <c r="H58" s="665"/>
      <c r="I58" s="665">
        <v>0</v>
      </c>
      <c r="J58" s="668">
        <v>3604</v>
      </c>
      <c r="K58" s="668">
        <v>64833.29000000003</v>
      </c>
      <c r="L58" s="665"/>
      <c r="M58" s="665">
        <v>17.989259156492793</v>
      </c>
      <c r="N58" s="668">
        <v>3469</v>
      </c>
      <c r="O58" s="668">
        <v>115633.31000000001</v>
      </c>
      <c r="P58" s="681"/>
      <c r="Q58" s="669">
        <v>33.333326607091387</v>
      </c>
    </row>
    <row r="59" spans="1:17" ht="14.4" customHeight="1" x14ac:dyDescent="0.3">
      <c r="A59" s="664" t="s">
        <v>4716</v>
      </c>
      <c r="B59" s="665" t="s">
        <v>538</v>
      </c>
      <c r="C59" s="665" t="s">
        <v>4694</v>
      </c>
      <c r="D59" s="665" t="s">
        <v>4707</v>
      </c>
      <c r="E59" s="665" t="s">
        <v>4708</v>
      </c>
      <c r="F59" s="668">
        <v>8</v>
      </c>
      <c r="G59" s="668">
        <v>286</v>
      </c>
      <c r="H59" s="665">
        <v>1</v>
      </c>
      <c r="I59" s="665">
        <v>35.75</v>
      </c>
      <c r="J59" s="668">
        <v>19</v>
      </c>
      <c r="K59" s="668">
        <v>684</v>
      </c>
      <c r="L59" s="665">
        <v>2.3916083916083917</v>
      </c>
      <c r="M59" s="665">
        <v>36</v>
      </c>
      <c r="N59" s="668">
        <v>35</v>
      </c>
      <c r="O59" s="668">
        <v>1295</v>
      </c>
      <c r="P59" s="681">
        <v>4.5279720279720284</v>
      </c>
      <c r="Q59" s="669">
        <v>37</v>
      </c>
    </row>
    <row r="60" spans="1:17" ht="14.4" customHeight="1" x14ac:dyDescent="0.3">
      <c r="A60" s="664" t="s">
        <v>4716</v>
      </c>
      <c r="B60" s="665" t="s">
        <v>538</v>
      </c>
      <c r="C60" s="665" t="s">
        <v>4694</v>
      </c>
      <c r="D60" s="665" t="s">
        <v>4768</v>
      </c>
      <c r="E60" s="665" t="s">
        <v>4769</v>
      </c>
      <c r="F60" s="668">
        <v>57</v>
      </c>
      <c r="G60" s="668">
        <v>4666</v>
      </c>
      <c r="H60" s="665">
        <v>1</v>
      </c>
      <c r="I60" s="665">
        <v>81.859649122807014</v>
      </c>
      <c r="J60" s="668">
        <v>37</v>
      </c>
      <c r="K60" s="668">
        <v>3034</v>
      </c>
      <c r="L60" s="665">
        <v>0.65023574796399486</v>
      </c>
      <c r="M60" s="665">
        <v>82</v>
      </c>
      <c r="N60" s="668">
        <v>42</v>
      </c>
      <c r="O60" s="668">
        <v>3612</v>
      </c>
      <c r="P60" s="681">
        <v>0.77411058722674664</v>
      </c>
      <c r="Q60" s="669">
        <v>86</v>
      </c>
    </row>
    <row r="61" spans="1:17" ht="14.4" customHeight="1" x14ac:dyDescent="0.3">
      <c r="A61" s="664" t="s">
        <v>4716</v>
      </c>
      <c r="B61" s="665" t="s">
        <v>538</v>
      </c>
      <c r="C61" s="665" t="s">
        <v>4694</v>
      </c>
      <c r="D61" s="665" t="s">
        <v>4770</v>
      </c>
      <c r="E61" s="665" t="s">
        <v>4771</v>
      </c>
      <c r="F61" s="668">
        <v>558</v>
      </c>
      <c r="G61" s="668">
        <v>81892</v>
      </c>
      <c r="H61" s="665">
        <v>1</v>
      </c>
      <c r="I61" s="665">
        <v>146.75985663082437</v>
      </c>
      <c r="J61" s="668">
        <v>520</v>
      </c>
      <c r="K61" s="668">
        <v>76960</v>
      </c>
      <c r="L61" s="665">
        <v>0.93977433693156842</v>
      </c>
      <c r="M61" s="665">
        <v>148</v>
      </c>
      <c r="N61" s="668">
        <v>559</v>
      </c>
      <c r="O61" s="668">
        <v>86086</v>
      </c>
      <c r="P61" s="681">
        <v>1.0512137937771699</v>
      </c>
      <c r="Q61" s="669">
        <v>154</v>
      </c>
    </row>
    <row r="62" spans="1:17" ht="14.4" customHeight="1" x14ac:dyDescent="0.3">
      <c r="A62" s="664" t="s">
        <v>4716</v>
      </c>
      <c r="B62" s="665" t="s">
        <v>538</v>
      </c>
      <c r="C62" s="665" t="s">
        <v>4694</v>
      </c>
      <c r="D62" s="665" t="s">
        <v>4772</v>
      </c>
      <c r="E62" s="665" t="s">
        <v>4773</v>
      </c>
      <c r="F62" s="668">
        <v>3</v>
      </c>
      <c r="G62" s="668">
        <v>93</v>
      </c>
      <c r="H62" s="665">
        <v>1</v>
      </c>
      <c r="I62" s="665">
        <v>31</v>
      </c>
      <c r="J62" s="668">
        <v>1</v>
      </c>
      <c r="K62" s="668">
        <v>31</v>
      </c>
      <c r="L62" s="665">
        <v>0.33333333333333331</v>
      </c>
      <c r="M62" s="665">
        <v>31</v>
      </c>
      <c r="N62" s="668">
        <v>6</v>
      </c>
      <c r="O62" s="668">
        <v>192</v>
      </c>
      <c r="P62" s="681">
        <v>2.064516129032258</v>
      </c>
      <c r="Q62" s="669">
        <v>32</v>
      </c>
    </row>
    <row r="63" spans="1:17" ht="14.4" customHeight="1" x14ac:dyDescent="0.3">
      <c r="A63" s="664" t="s">
        <v>4716</v>
      </c>
      <c r="B63" s="665" t="s">
        <v>538</v>
      </c>
      <c r="C63" s="665" t="s">
        <v>4694</v>
      </c>
      <c r="D63" s="665" t="s">
        <v>4774</v>
      </c>
      <c r="E63" s="665" t="s">
        <v>4775</v>
      </c>
      <c r="F63" s="668">
        <v>5</v>
      </c>
      <c r="G63" s="668">
        <v>0</v>
      </c>
      <c r="H63" s="665"/>
      <c r="I63" s="665">
        <v>0</v>
      </c>
      <c r="J63" s="668"/>
      <c r="K63" s="668"/>
      <c r="L63" s="665"/>
      <c r="M63" s="665"/>
      <c r="N63" s="668"/>
      <c r="O63" s="668"/>
      <c r="P63" s="681"/>
      <c r="Q63" s="669"/>
    </row>
    <row r="64" spans="1:17" ht="14.4" customHeight="1" x14ac:dyDescent="0.3">
      <c r="A64" s="664" t="s">
        <v>4716</v>
      </c>
      <c r="B64" s="665" t="s">
        <v>538</v>
      </c>
      <c r="C64" s="665" t="s">
        <v>4694</v>
      </c>
      <c r="D64" s="665" t="s">
        <v>4709</v>
      </c>
      <c r="E64" s="665" t="s">
        <v>4710</v>
      </c>
      <c r="F64" s="668">
        <v>5</v>
      </c>
      <c r="G64" s="668">
        <v>348</v>
      </c>
      <c r="H64" s="665">
        <v>1</v>
      </c>
      <c r="I64" s="665">
        <v>69.599999999999994</v>
      </c>
      <c r="J64" s="668">
        <v>6</v>
      </c>
      <c r="K64" s="668">
        <v>420</v>
      </c>
      <c r="L64" s="665">
        <v>1.2068965517241379</v>
      </c>
      <c r="M64" s="665">
        <v>70</v>
      </c>
      <c r="N64" s="668">
        <v>4</v>
      </c>
      <c r="O64" s="668">
        <v>296</v>
      </c>
      <c r="P64" s="681">
        <v>0.85057471264367812</v>
      </c>
      <c r="Q64" s="669">
        <v>74</v>
      </c>
    </row>
    <row r="65" spans="1:17" ht="14.4" customHeight="1" x14ac:dyDescent="0.3">
      <c r="A65" s="664" t="s">
        <v>4716</v>
      </c>
      <c r="B65" s="665" t="s">
        <v>538</v>
      </c>
      <c r="C65" s="665" t="s">
        <v>4694</v>
      </c>
      <c r="D65" s="665" t="s">
        <v>4776</v>
      </c>
      <c r="E65" s="665" t="s">
        <v>4777</v>
      </c>
      <c r="F65" s="668">
        <v>1</v>
      </c>
      <c r="G65" s="668">
        <v>673</v>
      </c>
      <c r="H65" s="665">
        <v>1</v>
      </c>
      <c r="I65" s="665">
        <v>673</v>
      </c>
      <c r="J65" s="668"/>
      <c r="K65" s="668"/>
      <c r="L65" s="665"/>
      <c r="M65" s="665"/>
      <c r="N65" s="668"/>
      <c r="O65" s="668"/>
      <c r="P65" s="681"/>
      <c r="Q65" s="669"/>
    </row>
    <row r="66" spans="1:17" ht="14.4" customHeight="1" x14ac:dyDescent="0.3">
      <c r="A66" s="664" t="s">
        <v>4716</v>
      </c>
      <c r="B66" s="665" t="s">
        <v>538</v>
      </c>
      <c r="C66" s="665" t="s">
        <v>4694</v>
      </c>
      <c r="D66" s="665" t="s">
        <v>4778</v>
      </c>
      <c r="E66" s="665" t="s">
        <v>4779</v>
      </c>
      <c r="F66" s="668">
        <v>4</v>
      </c>
      <c r="G66" s="668">
        <v>1740</v>
      </c>
      <c r="H66" s="665">
        <v>1</v>
      </c>
      <c r="I66" s="665">
        <v>435</v>
      </c>
      <c r="J66" s="668">
        <v>5</v>
      </c>
      <c r="K66" s="668">
        <v>2180</v>
      </c>
      <c r="L66" s="665">
        <v>1.2528735632183907</v>
      </c>
      <c r="M66" s="665">
        <v>436</v>
      </c>
      <c r="N66" s="668">
        <v>2</v>
      </c>
      <c r="O66" s="668">
        <v>888</v>
      </c>
      <c r="P66" s="681">
        <v>0.51034482758620692</v>
      </c>
      <c r="Q66" s="669">
        <v>444</v>
      </c>
    </row>
    <row r="67" spans="1:17" ht="14.4" customHeight="1" x14ac:dyDescent="0.3">
      <c r="A67" s="664" t="s">
        <v>4716</v>
      </c>
      <c r="B67" s="665" t="s">
        <v>538</v>
      </c>
      <c r="C67" s="665" t="s">
        <v>4694</v>
      </c>
      <c r="D67" s="665" t="s">
        <v>4780</v>
      </c>
      <c r="E67" s="665" t="s">
        <v>4781</v>
      </c>
      <c r="F67" s="668">
        <v>6</v>
      </c>
      <c r="G67" s="668">
        <v>711</v>
      </c>
      <c r="H67" s="665">
        <v>1</v>
      </c>
      <c r="I67" s="665">
        <v>118.5</v>
      </c>
      <c r="J67" s="668">
        <v>2</v>
      </c>
      <c r="K67" s="668">
        <v>240</v>
      </c>
      <c r="L67" s="665">
        <v>0.33755274261603374</v>
      </c>
      <c r="M67" s="665">
        <v>120</v>
      </c>
      <c r="N67" s="668">
        <v>6</v>
      </c>
      <c r="O67" s="668">
        <v>738</v>
      </c>
      <c r="P67" s="681">
        <v>1.0379746835443038</v>
      </c>
      <c r="Q67" s="669">
        <v>123</v>
      </c>
    </row>
    <row r="68" spans="1:17" ht="14.4" customHeight="1" x14ac:dyDescent="0.3">
      <c r="A68" s="664" t="s">
        <v>4716</v>
      </c>
      <c r="B68" s="665" t="s">
        <v>538</v>
      </c>
      <c r="C68" s="665" t="s">
        <v>4694</v>
      </c>
      <c r="D68" s="665" t="s">
        <v>4782</v>
      </c>
      <c r="E68" s="665" t="s">
        <v>4783</v>
      </c>
      <c r="F68" s="668">
        <v>14</v>
      </c>
      <c r="G68" s="668">
        <v>4868</v>
      </c>
      <c r="H68" s="665">
        <v>1</v>
      </c>
      <c r="I68" s="665">
        <v>347.71428571428572</v>
      </c>
      <c r="J68" s="668">
        <v>27</v>
      </c>
      <c r="K68" s="668">
        <v>9423</v>
      </c>
      <c r="L68" s="665">
        <v>1.9357025472473295</v>
      </c>
      <c r="M68" s="665">
        <v>349</v>
      </c>
      <c r="N68" s="668">
        <v>12</v>
      </c>
      <c r="O68" s="668">
        <v>4464</v>
      </c>
      <c r="P68" s="681">
        <v>0.91700903861955629</v>
      </c>
      <c r="Q68" s="669">
        <v>372</v>
      </c>
    </row>
    <row r="69" spans="1:17" ht="14.4" customHeight="1" x14ac:dyDescent="0.3">
      <c r="A69" s="664" t="s">
        <v>4716</v>
      </c>
      <c r="B69" s="665" t="s">
        <v>538</v>
      </c>
      <c r="C69" s="665" t="s">
        <v>4694</v>
      </c>
      <c r="D69" s="665" t="s">
        <v>4784</v>
      </c>
      <c r="E69" s="665" t="s">
        <v>4785</v>
      </c>
      <c r="F69" s="668">
        <v>2</v>
      </c>
      <c r="G69" s="668">
        <v>418</v>
      </c>
      <c r="H69" s="665">
        <v>1</v>
      </c>
      <c r="I69" s="665">
        <v>209</v>
      </c>
      <c r="J69" s="668"/>
      <c r="K69" s="668"/>
      <c r="L69" s="665"/>
      <c r="M69" s="665"/>
      <c r="N69" s="668"/>
      <c r="O69" s="668"/>
      <c r="P69" s="681"/>
      <c r="Q69" s="669"/>
    </row>
    <row r="70" spans="1:17" ht="14.4" customHeight="1" x14ac:dyDescent="0.3">
      <c r="A70" s="664" t="s">
        <v>4716</v>
      </c>
      <c r="B70" s="665" t="s">
        <v>538</v>
      </c>
      <c r="C70" s="665" t="s">
        <v>4694</v>
      </c>
      <c r="D70" s="665" t="s">
        <v>4786</v>
      </c>
      <c r="E70" s="665" t="s">
        <v>4787</v>
      </c>
      <c r="F70" s="668"/>
      <c r="G70" s="668"/>
      <c r="H70" s="665"/>
      <c r="I70" s="665"/>
      <c r="J70" s="668"/>
      <c r="K70" s="668"/>
      <c r="L70" s="665"/>
      <c r="M70" s="665"/>
      <c r="N70" s="668">
        <v>29</v>
      </c>
      <c r="O70" s="668">
        <v>1711</v>
      </c>
      <c r="P70" s="681"/>
      <c r="Q70" s="669">
        <v>59</v>
      </c>
    </row>
    <row r="71" spans="1:17" ht="14.4" customHeight="1" x14ac:dyDescent="0.3">
      <c r="A71" s="664" t="s">
        <v>4716</v>
      </c>
      <c r="B71" s="665" t="s">
        <v>538</v>
      </c>
      <c r="C71" s="665" t="s">
        <v>4694</v>
      </c>
      <c r="D71" s="665" t="s">
        <v>4788</v>
      </c>
      <c r="E71" s="665" t="s">
        <v>4789</v>
      </c>
      <c r="F71" s="668">
        <v>1</v>
      </c>
      <c r="G71" s="668">
        <v>88</v>
      </c>
      <c r="H71" s="665">
        <v>1</v>
      </c>
      <c r="I71" s="665">
        <v>88</v>
      </c>
      <c r="J71" s="668">
        <v>2</v>
      </c>
      <c r="K71" s="668">
        <v>178</v>
      </c>
      <c r="L71" s="665">
        <v>2.0227272727272729</v>
      </c>
      <c r="M71" s="665">
        <v>89</v>
      </c>
      <c r="N71" s="668">
        <v>2</v>
      </c>
      <c r="O71" s="668">
        <v>182</v>
      </c>
      <c r="P71" s="681">
        <v>2.0681818181818183</v>
      </c>
      <c r="Q71" s="669">
        <v>91</v>
      </c>
    </row>
    <row r="72" spans="1:17" ht="14.4" customHeight="1" x14ac:dyDescent="0.3">
      <c r="A72" s="664" t="s">
        <v>4716</v>
      </c>
      <c r="B72" s="665" t="s">
        <v>538</v>
      </c>
      <c r="C72" s="665" t="s">
        <v>4694</v>
      </c>
      <c r="D72" s="665" t="s">
        <v>4790</v>
      </c>
      <c r="E72" s="665" t="s">
        <v>4791</v>
      </c>
      <c r="F72" s="668">
        <v>43</v>
      </c>
      <c r="G72" s="668">
        <v>7648</v>
      </c>
      <c r="H72" s="665">
        <v>1</v>
      </c>
      <c r="I72" s="665">
        <v>177.86046511627907</v>
      </c>
      <c r="J72" s="668">
        <v>42</v>
      </c>
      <c r="K72" s="668">
        <v>7518</v>
      </c>
      <c r="L72" s="665">
        <v>0.98300209205020916</v>
      </c>
      <c r="M72" s="665">
        <v>179</v>
      </c>
      <c r="N72" s="668">
        <v>63</v>
      </c>
      <c r="O72" s="668">
        <v>11529</v>
      </c>
      <c r="P72" s="681">
        <v>1.5074529288702929</v>
      </c>
      <c r="Q72" s="669">
        <v>183</v>
      </c>
    </row>
    <row r="73" spans="1:17" ht="14.4" customHeight="1" x14ac:dyDescent="0.3">
      <c r="A73" s="664" t="s">
        <v>4716</v>
      </c>
      <c r="B73" s="665" t="s">
        <v>538</v>
      </c>
      <c r="C73" s="665" t="s">
        <v>4694</v>
      </c>
      <c r="D73" s="665" t="s">
        <v>4792</v>
      </c>
      <c r="E73" s="665" t="s">
        <v>4793</v>
      </c>
      <c r="F73" s="668"/>
      <c r="G73" s="668"/>
      <c r="H73" s="665"/>
      <c r="I73" s="665"/>
      <c r="J73" s="668">
        <v>1</v>
      </c>
      <c r="K73" s="668">
        <v>635</v>
      </c>
      <c r="L73" s="665"/>
      <c r="M73" s="665">
        <v>635</v>
      </c>
      <c r="N73" s="668">
        <v>3</v>
      </c>
      <c r="O73" s="668">
        <v>1944</v>
      </c>
      <c r="P73" s="681"/>
      <c r="Q73" s="669">
        <v>648</v>
      </c>
    </row>
    <row r="74" spans="1:17" ht="14.4" customHeight="1" x14ac:dyDescent="0.3">
      <c r="A74" s="664" t="s">
        <v>4716</v>
      </c>
      <c r="B74" s="665" t="s">
        <v>538</v>
      </c>
      <c r="C74" s="665" t="s">
        <v>4694</v>
      </c>
      <c r="D74" s="665" t="s">
        <v>4794</v>
      </c>
      <c r="E74" s="665" t="s">
        <v>4795</v>
      </c>
      <c r="F74" s="668">
        <v>168</v>
      </c>
      <c r="G74" s="668">
        <v>59596</v>
      </c>
      <c r="H74" s="665">
        <v>1</v>
      </c>
      <c r="I74" s="665">
        <v>354.73809523809524</v>
      </c>
      <c r="J74" s="668">
        <v>154</v>
      </c>
      <c r="K74" s="668">
        <v>54824</v>
      </c>
      <c r="L74" s="665">
        <v>0.91992751191355127</v>
      </c>
      <c r="M74" s="665">
        <v>356</v>
      </c>
      <c r="N74" s="668">
        <v>142</v>
      </c>
      <c r="O74" s="668">
        <v>51688</v>
      </c>
      <c r="P74" s="681">
        <v>0.86730653063964025</v>
      </c>
      <c r="Q74" s="669">
        <v>364</v>
      </c>
    </row>
    <row r="75" spans="1:17" ht="14.4" customHeight="1" x14ac:dyDescent="0.3">
      <c r="A75" s="664" t="s">
        <v>4716</v>
      </c>
      <c r="B75" s="665" t="s">
        <v>538</v>
      </c>
      <c r="C75" s="665" t="s">
        <v>4694</v>
      </c>
      <c r="D75" s="665" t="s">
        <v>4796</v>
      </c>
      <c r="E75" s="665" t="s">
        <v>4797</v>
      </c>
      <c r="F75" s="668">
        <v>6</v>
      </c>
      <c r="G75" s="668">
        <v>690</v>
      </c>
      <c r="H75" s="665">
        <v>1</v>
      </c>
      <c r="I75" s="665">
        <v>115</v>
      </c>
      <c r="J75" s="668">
        <v>5</v>
      </c>
      <c r="K75" s="668">
        <v>580</v>
      </c>
      <c r="L75" s="665">
        <v>0.84057971014492749</v>
      </c>
      <c r="M75" s="665">
        <v>116</v>
      </c>
      <c r="N75" s="668">
        <v>11</v>
      </c>
      <c r="O75" s="668">
        <v>1320</v>
      </c>
      <c r="P75" s="681">
        <v>1.9130434782608696</v>
      </c>
      <c r="Q75" s="669">
        <v>120</v>
      </c>
    </row>
    <row r="76" spans="1:17" ht="14.4" customHeight="1" x14ac:dyDescent="0.3">
      <c r="A76" s="664" t="s">
        <v>4716</v>
      </c>
      <c r="B76" s="665" t="s">
        <v>538</v>
      </c>
      <c r="C76" s="665" t="s">
        <v>4694</v>
      </c>
      <c r="D76" s="665" t="s">
        <v>4798</v>
      </c>
      <c r="E76" s="665" t="s">
        <v>4799</v>
      </c>
      <c r="F76" s="668">
        <v>2</v>
      </c>
      <c r="G76" s="668">
        <v>164</v>
      </c>
      <c r="H76" s="665">
        <v>1</v>
      </c>
      <c r="I76" s="665">
        <v>82</v>
      </c>
      <c r="J76" s="668"/>
      <c r="K76" s="668"/>
      <c r="L76" s="665"/>
      <c r="M76" s="665"/>
      <c r="N76" s="668"/>
      <c r="O76" s="668"/>
      <c r="P76" s="681"/>
      <c r="Q76" s="669"/>
    </row>
    <row r="77" spans="1:17" ht="14.4" customHeight="1" x14ac:dyDescent="0.3">
      <c r="A77" s="664" t="s">
        <v>4716</v>
      </c>
      <c r="B77" s="665" t="s">
        <v>538</v>
      </c>
      <c r="C77" s="665" t="s">
        <v>4694</v>
      </c>
      <c r="D77" s="665" t="s">
        <v>4800</v>
      </c>
      <c r="E77" s="665" t="s">
        <v>4801</v>
      </c>
      <c r="F77" s="668">
        <v>36</v>
      </c>
      <c r="G77" s="668">
        <v>27438</v>
      </c>
      <c r="H77" s="665">
        <v>1</v>
      </c>
      <c r="I77" s="665">
        <v>762.16666666666663</v>
      </c>
      <c r="J77" s="668">
        <v>20</v>
      </c>
      <c r="K77" s="668">
        <v>15300</v>
      </c>
      <c r="L77" s="665">
        <v>0.55762081784386619</v>
      </c>
      <c r="M77" s="665">
        <v>765</v>
      </c>
      <c r="N77" s="668">
        <v>16</v>
      </c>
      <c r="O77" s="668">
        <v>12448</v>
      </c>
      <c r="P77" s="681">
        <v>0.45367738173336247</v>
      </c>
      <c r="Q77" s="669">
        <v>778</v>
      </c>
    </row>
    <row r="78" spans="1:17" ht="14.4" customHeight="1" x14ac:dyDescent="0.3">
      <c r="A78" s="664" t="s">
        <v>4716</v>
      </c>
      <c r="B78" s="665" t="s">
        <v>538</v>
      </c>
      <c r="C78" s="665" t="s">
        <v>4694</v>
      </c>
      <c r="D78" s="665" t="s">
        <v>4802</v>
      </c>
      <c r="E78" s="665" t="s">
        <v>4803</v>
      </c>
      <c r="F78" s="668">
        <v>18</v>
      </c>
      <c r="G78" s="668">
        <v>3078</v>
      </c>
      <c r="H78" s="665">
        <v>1</v>
      </c>
      <c r="I78" s="665">
        <v>171</v>
      </c>
      <c r="J78" s="668">
        <v>1</v>
      </c>
      <c r="K78" s="668">
        <v>171</v>
      </c>
      <c r="L78" s="665">
        <v>5.5555555555555552E-2</v>
      </c>
      <c r="M78" s="665">
        <v>171</v>
      </c>
      <c r="N78" s="668">
        <v>13</v>
      </c>
      <c r="O78" s="668">
        <v>2327</v>
      </c>
      <c r="P78" s="681">
        <v>0.75601039636127354</v>
      </c>
      <c r="Q78" s="669">
        <v>179</v>
      </c>
    </row>
    <row r="79" spans="1:17" ht="14.4" customHeight="1" x14ac:dyDescent="0.3">
      <c r="A79" s="664" t="s">
        <v>4716</v>
      </c>
      <c r="B79" s="665" t="s">
        <v>538</v>
      </c>
      <c r="C79" s="665" t="s">
        <v>4694</v>
      </c>
      <c r="D79" s="665" t="s">
        <v>4804</v>
      </c>
      <c r="E79" s="665" t="s">
        <v>4805</v>
      </c>
      <c r="F79" s="668">
        <v>18</v>
      </c>
      <c r="G79" s="668">
        <v>13944</v>
      </c>
      <c r="H79" s="665">
        <v>1</v>
      </c>
      <c r="I79" s="665">
        <v>774.66666666666663</v>
      </c>
      <c r="J79" s="668">
        <v>6</v>
      </c>
      <c r="K79" s="668">
        <v>4662</v>
      </c>
      <c r="L79" s="665">
        <v>0.33433734939759036</v>
      </c>
      <c r="M79" s="665">
        <v>777</v>
      </c>
      <c r="N79" s="668">
        <v>6</v>
      </c>
      <c r="O79" s="668">
        <v>4752</v>
      </c>
      <c r="P79" s="681">
        <v>0.34079173838209981</v>
      </c>
      <c r="Q79" s="669">
        <v>792</v>
      </c>
    </row>
    <row r="80" spans="1:17" ht="14.4" customHeight="1" x14ac:dyDescent="0.3">
      <c r="A80" s="664" t="s">
        <v>4716</v>
      </c>
      <c r="B80" s="665" t="s">
        <v>538</v>
      </c>
      <c r="C80" s="665" t="s">
        <v>4694</v>
      </c>
      <c r="D80" s="665" t="s">
        <v>4806</v>
      </c>
      <c r="E80" s="665" t="s">
        <v>4807</v>
      </c>
      <c r="F80" s="668">
        <v>1</v>
      </c>
      <c r="G80" s="668">
        <v>678</v>
      </c>
      <c r="H80" s="665">
        <v>1</v>
      </c>
      <c r="I80" s="665">
        <v>678</v>
      </c>
      <c r="J80" s="668"/>
      <c r="K80" s="668"/>
      <c r="L80" s="665"/>
      <c r="M80" s="665"/>
      <c r="N80" s="668"/>
      <c r="O80" s="668"/>
      <c r="P80" s="681"/>
      <c r="Q80" s="669"/>
    </row>
    <row r="81" spans="1:17" ht="14.4" customHeight="1" x14ac:dyDescent="0.3">
      <c r="A81" s="664" t="s">
        <v>4716</v>
      </c>
      <c r="B81" s="665" t="s">
        <v>538</v>
      </c>
      <c r="C81" s="665" t="s">
        <v>4694</v>
      </c>
      <c r="D81" s="665" t="s">
        <v>4808</v>
      </c>
      <c r="E81" s="665" t="s">
        <v>4809</v>
      </c>
      <c r="F81" s="668">
        <v>2</v>
      </c>
      <c r="G81" s="668">
        <v>2036</v>
      </c>
      <c r="H81" s="665">
        <v>1</v>
      </c>
      <c r="I81" s="665">
        <v>1018</v>
      </c>
      <c r="J81" s="668">
        <v>9</v>
      </c>
      <c r="K81" s="668">
        <v>9198</v>
      </c>
      <c r="L81" s="665">
        <v>4.5176817288801567</v>
      </c>
      <c r="M81" s="665">
        <v>1022</v>
      </c>
      <c r="N81" s="668">
        <v>12</v>
      </c>
      <c r="O81" s="668">
        <v>13116</v>
      </c>
      <c r="P81" s="681">
        <v>6.442043222003929</v>
      </c>
      <c r="Q81" s="669">
        <v>1093</v>
      </c>
    </row>
    <row r="82" spans="1:17" ht="14.4" customHeight="1" x14ac:dyDescent="0.3">
      <c r="A82" s="664" t="s">
        <v>4810</v>
      </c>
      <c r="B82" s="665" t="s">
        <v>538</v>
      </c>
      <c r="C82" s="665" t="s">
        <v>4689</v>
      </c>
      <c r="D82" s="665" t="s">
        <v>4690</v>
      </c>
      <c r="E82" s="665" t="s">
        <v>4691</v>
      </c>
      <c r="F82" s="668">
        <v>7.5999999999999979</v>
      </c>
      <c r="G82" s="668">
        <v>1200.04</v>
      </c>
      <c r="H82" s="665">
        <v>1</v>
      </c>
      <c r="I82" s="665">
        <v>157.90000000000003</v>
      </c>
      <c r="J82" s="668">
        <v>7.799999999999998</v>
      </c>
      <c r="K82" s="668">
        <v>1177.8399999999997</v>
      </c>
      <c r="L82" s="665">
        <v>0.98150061664611155</v>
      </c>
      <c r="M82" s="665">
        <v>151.00512820512822</v>
      </c>
      <c r="N82" s="668">
        <v>5.2</v>
      </c>
      <c r="O82" s="668">
        <v>785.21000000000015</v>
      </c>
      <c r="P82" s="681">
        <v>0.65431985600480003</v>
      </c>
      <c r="Q82" s="669">
        <v>151.00192307692311</v>
      </c>
    </row>
    <row r="83" spans="1:17" ht="14.4" customHeight="1" x14ac:dyDescent="0.3">
      <c r="A83" s="664" t="s">
        <v>4810</v>
      </c>
      <c r="B83" s="665" t="s">
        <v>538</v>
      </c>
      <c r="C83" s="665" t="s">
        <v>4689</v>
      </c>
      <c r="D83" s="665" t="s">
        <v>4692</v>
      </c>
      <c r="E83" s="665"/>
      <c r="F83" s="668">
        <v>23.799999999999997</v>
      </c>
      <c r="G83" s="668">
        <v>6114.7699999999995</v>
      </c>
      <c r="H83" s="665">
        <v>1</v>
      </c>
      <c r="I83" s="665">
        <v>256.92310924369747</v>
      </c>
      <c r="J83" s="668">
        <v>8.4</v>
      </c>
      <c r="K83" s="668">
        <v>2218.0199999999995</v>
      </c>
      <c r="L83" s="665">
        <v>0.36273155000106294</v>
      </c>
      <c r="M83" s="665">
        <v>264.04999999999995</v>
      </c>
      <c r="N83" s="668"/>
      <c r="O83" s="668"/>
      <c r="P83" s="681"/>
      <c r="Q83" s="669"/>
    </row>
    <row r="84" spans="1:17" ht="14.4" customHeight="1" x14ac:dyDescent="0.3">
      <c r="A84" s="664" t="s">
        <v>4810</v>
      </c>
      <c r="B84" s="665" t="s">
        <v>538</v>
      </c>
      <c r="C84" s="665" t="s">
        <v>4689</v>
      </c>
      <c r="D84" s="665" t="s">
        <v>4731</v>
      </c>
      <c r="E84" s="665" t="s">
        <v>1060</v>
      </c>
      <c r="F84" s="668">
        <v>0.6</v>
      </c>
      <c r="G84" s="668">
        <v>785.1</v>
      </c>
      <c r="H84" s="665">
        <v>1</v>
      </c>
      <c r="I84" s="665">
        <v>1308.5</v>
      </c>
      <c r="J84" s="668"/>
      <c r="K84" s="668"/>
      <c r="L84" s="665"/>
      <c r="M84" s="665"/>
      <c r="N84" s="668"/>
      <c r="O84" s="668"/>
      <c r="P84" s="681"/>
      <c r="Q84" s="669"/>
    </row>
    <row r="85" spans="1:17" ht="14.4" customHeight="1" x14ac:dyDescent="0.3">
      <c r="A85" s="664" t="s">
        <v>4810</v>
      </c>
      <c r="B85" s="665" t="s">
        <v>538</v>
      </c>
      <c r="C85" s="665" t="s">
        <v>4689</v>
      </c>
      <c r="D85" s="665" t="s">
        <v>4737</v>
      </c>
      <c r="E85" s="665" t="s">
        <v>4734</v>
      </c>
      <c r="F85" s="668">
        <v>2</v>
      </c>
      <c r="G85" s="668">
        <v>18.899999999999999</v>
      </c>
      <c r="H85" s="665">
        <v>1</v>
      </c>
      <c r="I85" s="665">
        <v>9.4499999999999993</v>
      </c>
      <c r="J85" s="668"/>
      <c r="K85" s="668"/>
      <c r="L85" s="665"/>
      <c r="M85" s="665"/>
      <c r="N85" s="668"/>
      <c r="O85" s="668"/>
      <c r="P85" s="681"/>
      <c r="Q85" s="669"/>
    </row>
    <row r="86" spans="1:17" ht="14.4" customHeight="1" x14ac:dyDescent="0.3">
      <c r="A86" s="664" t="s">
        <v>4810</v>
      </c>
      <c r="B86" s="665" t="s">
        <v>538</v>
      </c>
      <c r="C86" s="665" t="s">
        <v>4689</v>
      </c>
      <c r="D86" s="665" t="s">
        <v>4693</v>
      </c>
      <c r="E86" s="665" t="s">
        <v>1794</v>
      </c>
      <c r="F86" s="668"/>
      <c r="G86" s="668"/>
      <c r="H86" s="665"/>
      <c r="I86" s="665"/>
      <c r="J86" s="668">
        <v>15.2</v>
      </c>
      <c r="K86" s="668">
        <v>4013.56</v>
      </c>
      <c r="L86" s="665"/>
      <c r="M86" s="665">
        <v>264.05</v>
      </c>
      <c r="N86" s="668">
        <v>16.600000000000001</v>
      </c>
      <c r="O86" s="668">
        <v>4383.2300000000005</v>
      </c>
      <c r="P86" s="681"/>
      <c r="Q86" s="669">
        <v>264.05</v>
      </c>
    </row>
    <row r="87" spans="1:17" ht="14.4" customHeight="1" x14ac:dyDescent="0.3">
      <c r="A87" s="664" t="s">
        <v>4810</v>
      </c>
      <c r="B87" s="665" t="s">
        <v>538</v>
      </c>
      <c r="C87" s="665" t="s">
        <v>4694</v>
      </c>
      <c r="D87" s="665" t="s">
        <v>4695</v>
      </c>
      <c r="E87" s="665" t="s">
        <v>4696</v>
      </c>
      <c r="F87" s="668">
        <v>80</v>
      </c>
      <c r="G87" s="668">
        <v>5905</v>
      </c>
      <c r="H87" s="665">
        <v>1</v>
      </c>
      <c r="I87" s="665">
        <v>73.8125</v>
      </c>
      <c r="J87" s="668">
        <v>82</v>
      </c>
      <c r="K87" s="668">
        <v>6068</v>
      </c>
      <c r="L87" s="665">
        <v>1.0276037256562236</v>
      </c>
      <c r="M87" s="665">
        <v>74</v>
      </c>
      <c r="N87" s="668">
        <v>68</v>
      </c>
      <c r="O87" s="668">
        <v>5304</v>
      </c>
      <c r="P87" s="681">
        <v>0.89822184589331078</v>
      </c>
      <c r="Q87" s="669">
        <v>78</v>
      </c>
    </row>
    <row r="88" spans="1:17" ht="14.4" customHeight="1" x14ac:dyDescent="0.3">
      <c r="A88" s="664" t="s">
        <v>4810</v>
      </c>
      <c r="B88" s="665" t="s">
        <v>538</v>
      </c>
      <c r="C88" s="665" t="s">
        <v>4694</v>
      </c>
      <c r="D88" s="665" t="s">
        <v>4745</v>
      </c>
      <c r="E88" s="665" t="s">
        <v>4746</v>
      </c>
      <c r="F88" s="668">
        <v>1</v>
      </c>
      <c r="G88" s="668">
        <v>81</v>
      </c>
      <c r="H88" s="665">
        <v>1</v>
      </c>
      <c r="I88" s="665">
        <v>81</v>
      </c>
      <c r="J88" s="668">
        <v>3</v>
      </c>
      <c r="K88" s="668">
        <v>243</v>
      </c>
      <c r="L88" s="665">
        <v>3</v>
      </c>
      <c r="M88" s="665">
        <v>81</v>
      </c>
      <c r="N88" s="668">
        <v>10</v>
      </c>
      <c r="O88" s="668">
        <v>830</v>
      </c>
      <c r="P88" s="681">
        <v>10.246913580246913</v>
      </c>
      <c r="Q88" s="669">
        <v>83</v>
      </c>
    </row>
    <row r="89" spans="1:17" ht="14.4" customHeight="1" x14ac:dyDescent="0.3">
      <c r="A89" s="664" t="s">
        <v>4810</v>
      </c>
      <c r="B89" s="665" t="s">
        <v>538</v>
      </c>
      <c r="C89" s="665" t="s">
        <v>4694</v>
      </c>
      <c r="D89" s="665" t="s">
        <v>4697</v>
      </c>
      <c r="E89" s="665" t="s">
        <v>4698</v>
      </c>
      <c r="F89" s="668">
        <v>435</v>
      </c>
      <c r="G89" s="668">
        <v>15091</v>
      </c>
      <c r="H89" s="665">
        <v>1</v>
      </c>
      <c r="I89" s="665">
        <v>34.691954022988504</v>
      </c>
      <c r="J89" s="668">
        <v>336</v>
      </c>
      <c r="K89" s="668">
        <v>11760</v>
      </c>
      <c r="L89" s="665">
        <v>0.7792724140216023</v>
      </c>
      <c r="M89" s="665">
        <v>35</v>
      </c>
      <c r="N89" s="668">
        <v>469</v>
      </c>
      <c r="O89" s="668">
        <v>17353</v>
      </c>
      <c r="P89" s="681">
        <v>1.1498906633092572</v>
      </c>
      <c r="Q89" s="669">
        <v>37</v>
      </c>
    </row>
    <row r="90" spans="1:17" ht="14.4" customHeight="1" x14ac:dyDescent="0.3">
      <c r="A90" s="664" t="s">
        <v>4810</v>
      </c>
      <c r="B90" s="665" t="s">
        <v>538</v>
      </c>
      <c r="C90" s="665" t="s">
        <v>4694</v>
      </c>
      <c r="D90" s="665" t="s">
        <v>4811</v>
      </c>
      <c r="E90" s="665" t="s">
        <v>4812</v>
      </c>
      <c r="F90" s="668">
        <v>5</v>
      </c>
      <c r="G90" s="668">
        <v>910</v>
      </c>
      <c r="H90" s="665">
        <v>1</v>
      </c>
      <c r="I90" s="665">
        <v>182</v>
      </c>
      <c r="J90" s="668">
        <v>11</v>
      </c>
      <c r="K90" s="668">
        <v>2035</v>
      </c>
      <c r="L90" s="665">
        <v>2.2362637362637363</v>
      </c>
      <c r="M90" s="665">
        <v>185</v>
      </c>
      <c r="N90" s="668">
        <v>4</v>
      </c>
      <c r="O90" s="668">
        <v>772</v>
      </c>
      <c r="P90" s="681">
        <v>0.84835164835164834</v>
      </c>
      <c r="Q90" s="669">
        <v>193</v>
      </c>
    </row>
    <row r="91" spans="1:17" ht="14.4" customHeight="1" x14ac:dyDescent="0.3">
      <c r="A91" s="664" t="s">
        <v>4810</v>
      </c>
      <c r="B91" s="665" t="s">
        <v>538</v>
      </c>
      <c r="C91" s="665" t="s">
        <v>4694</v>
      </c>
      <c r="D91" s="665" t="s">
        <v>4813</v>
      </c>
      <c r="E91" s="665" t="s">
        <v>4814</v>
      </c>
      <c r="F91" s="668">
        <v>3</v>
      </c>
      <c r="G91" s="668">
        <v>493</v>
      </c>
      <c r="H91" s="665">
        <v>1</v>
      </c>
      <c r="I91" s="665">
        <v>164.33333333333334</v>
      </c>
      <c r="J91" s="668">
        <v>3</v>
      </c>
      <c r="K91" s="668">
        <v>498</v>
      </c>
      <c r="L91" s="665">
        <v>1.0101419878296145</v>
      </c>
      <c r="M91" s="665">
        <v>166</v>
      </c>
      <c r="N91" s="668">
        <v>2</v>
      </c>
      <c r="O91" s="668">
        <v>344</v>
      </c>
      <c r="P91" s="681">
        <v>0.69776876267748478</v>
      </c>
      <c r="Q91" s="669">
        <v>172</v>
      </c>
    </row>
    <row r="92" spans="1:17" ht="14.4" customHeight="1" x14ac:dyDescent="0.3">
      <c r="A92" s="664" t="s">
        <v>4810</v>
      </c>
      <c r="B92" s="665" t="s">
        <v>538</v>
      </c>
      <c r="C92" s="665" t="s">
        <v>4694</v>
      </c>
      <c r="D92" s="665" t="s">
        <v>4815</v>
      </c>
      <c r="E92" s="665" t="s">
        <v>4816</v>
      </c>
      <c r="F92" s="668">
        <v>1582</v>
      </c>
      <c r="G92" s="668">
        <v>185726</v>
      </c>
      <c r="H92" s="665">
        <v>1</v>
      </c>
      <c r="I92" s="665">
        <v>117.39949431099873</v>
      </c>
      <c r="J92" s="668">
        <v>1622</v>
      </c>
      <c r="K92" s="668">
        <v>191396</v>
      </c>
      <c r="L92" s="665">
        <v>1.030528843565252</v>
      </c>
      <c r="M92" s="665">
        <v>118</v>
      </c>
      <c r="N92" s="668">
        <v>1637</v>
      </c>
      <c r="O92" s="668">
        <v>206262</v>
      </c>
      <c r="P92" s="681">
        <v>1.1105714870292798</v>
      </c>
      <c r="Q92" s="669">
        <v>126</v>
      </c>
    </row>
    <row r="93" spans="1:17" ht="14.4" customHeight="1" x14ac:dyDescent="0.3">
      <c r="A93" s="664" t="s">
        <v>4810</v>
      </c>
      <c r="B93" s="665" t="s">
        <v>538</v>
      </c>
      <c r="C93" s="665" t="s">
        <v>4694</v>
      </c>
      <c r="D93" s="665" t="s">
        <v>4764</v>
      </c>
      <c r="E93" s="665" t="s">
        <v>4765</v>
      </c>
      <c r="F93" s="668">
        <v>1</v>
      </c>
      <c r="G93" s="668">
        <v>0</v>
      </c>
      <c r="H93" s="665"/>
      <c r="I93" s="665">
        <v>0</v>
      </c>
      <c r="J93" s="668"/>
      <c r="K93" s="668"/>
      <c r="L93" s="665"/>
      <c r="M93" s="665"/>
      <c r="N93" s="668"/>
      <c r="O93" s="668"/>
      <c r="P93" s="681"/>
      <c r="Q93" s="669"/>
    </row>
    <row r="94" spans="1:17" ht="14.4" customHeight="1" x14ac:dyDescent="0.3">
      <c r="A94" s="664" t="s">
        <v>4810</v>
      </c>
      <c r="B94" s="665" t="s">
        <v>538</v>
      </c>
      <c r="C94" s="665" t="s">
        <v>4694</v>
      </c>
      <c r="D94" s="665" t="s">
        <v>4705</v>
      </c>
      <c r="E94" s="665" t="s">
        <v>4706</v>
      </c>
      <c r="F94" s="668">
        <v>3991</v>
      </c>
      <c r="G94" s="668">
        <v>0</v>
      </c>
      <c r="H94" s="665"/>
      <c r="I94" s="665">
        <v>0</v>
      </c>
      <c r="J94" s="668">
        <v>1960</v>
      </c>
      <c r="K94" s="668">
        <v>65333.340000000004</v>
      </c>
      <c r="L94" s="665"/>
      <c r="M94" s="665">
        <v>33.33333673469388</v>
      </c>
      <c r="N94" s="668">
        <v>4638</v>
      </c>
      <c r="O94" s="668">
        <v>154599.97</v>
      </c>
      <c r="P94" s="681"/>
      <c r="Q94" s="669">
        <v>33.333326865028027</v>
      </c>
    </row>
    <row r="95" spans="1:17" ht="14.4" customHeight="1" x14ac:dyDescent="0.3">
      <c r="A95" s="664" t="s">
        <v>4810</v>
      </c>
      <c r="B95" s="665" t="s">
        <v>538</v>
      </c>
      <c r="C95" s="665" t="s">
        <v>4694</v>
      </c>
      <c r="D95" s="665" t="s">
        <v>4707</v>
      </c>
      <c r="E95" s="665" t="s">
        <v>4708</v>
      </c>
      <c r="F95" s="668">
        <v>1</v>
      </c>
      <c r="G95" s="668">
        <v>36</v>
      </c>
      <c r="H95" s="665">
        <v>1</v>
      </c>
      <c r="I95" s="665">
        <v>36</v>
      </c>
      <c r="J95" s="668">
        <v>1</v>
      </c>
      <c r="K95" s="668">
        <v>36</v>
      </c>
      <c r="L95" s="665">
        <v>1</v>
      </c>
      <c r="M95" s="665">
        <v>36</v>
      </c>
      <c r="N95" s="668">
        <v>5</v>
      </c>
      <c r="O95" s="668">
        <v>185</v>
      </c>
      <c r="P95" s="681">
        <v>5.1388888888888893</v>
      </c>
      <c r="Q95" s="669">
        <v>37</v>
      </c>
    </row>
    <row r="96" spans="1:17" ht="14.4" customHeight="1" x14ac:dyDescent="0.3">
      <c r="A96" s="664" t="s">
        <v>4810</v>
      </c>
      <c r="B96" s="665" t="s">
        <v>538</v>
      </c>
      <c r="C96" s="665" t="s">
        <v>4694</v>
      </c>
      <c r="D96" s="665" t="s">
        <v>4768</v>
      </c>
      <c r="E96" s="665" t="s">
        <v>4769</v>
      </c>
      <c r="F96" s="668"/>
      <c r="G96" s="668"/>
      <c r="H96" s="665"/>
      <c r="I96" s="665"/>
      <c r="J96" s="668"/>
      <c r="K96" s="668"/>
      <c r="L96" s="665"/>
      <c r="M96" s="665"/>
      <c r="N96" s="668">
        <v>3</v>
      </c>
      <c r="O96" s="668">
        <v>258</v>
      </c>
      <c r="P96" s="681"/>
      <c r="Q96" s="669">
        <v>86</v>
      </c>
    </row>
    <row r="97" spans="1:17" ht="14.4" customHeight="1" x14ac:dyDescent="0.3">
      <c r="A97" s="664" t="s">
        <v>4810</v>
      </c>
      <c r="B97" s="665" t="s">
        <v>538</v>
      </c>
      <c r="C97" s="665" t="s">
        <v>4694</v>
      </c>
      <c r="D97" s="665" t="s">
        <v>4774</v>
      </c>
      <c r="E97" s="665" t="s">
        <v>4775</v>
      </c>
      <c r="F97" s="668">
        <v>4</v>
      </c>
      <c r="G97" s="668">
        <v>0</v>
      </c>
      <c r="H97" s="665"/>
      <c r="I97" s="665">
        <v>0</v>
      </c>
      <c r="J97" s="668"/>
      <c r="K97" s="668"/>
      <c r="L97" s="665"/>
      <c r="M97" s="665"/>
      <c r="N97" s="668"/>
      <c r="O97" s="668"/>
      <c r="P97" s="681"/>
      <c r="Q97" s="669"/>
    </row>
    <row r="98" spans="1:17" ht="14.4" customHeight="1" x14ac:dyDescent="0.3">
      <c r="A98" s="664" t="s">
        <v>4810</v>
      </c>
      <c r="B98" s="665" t="s">
        <v>538</v>
      </c>
      <c r="C98" s="665" t="s">
        <v>4694</v>
      </c>
      <c r="D98" s="665" t="s">
        <v>4709</v>
      </c>
      <c r="E98" s="665" t="s">
        <v>4710</v>
      </c>
      <c r="F98" s="668">
        <v>15</v>
      </c>
      <c r="G98" s="668">
        <v>1049</v>
      </c>
      <c r="H98" s="665">
        <v>1</v>
      </c>
      <c r="I98" s="665">
        <v>69.933333333333337</v>
      </c>
      <c r="J98" s="668">
        <v>5</v>
      </c>
      <c r="K98" s="668">
        <v>350</v>
      </c>
      <c r="L98" s="665">
        <v>0.33365109628217349</v>
      </c>
      <c r="M98" s="665">
        <v>70</v>
      </c>
      <c r="N98" s="668">
        <v>20</v>
      </c>
      <c r="O98" s="668">
        <v>1480</v>
      </c>
      <c r="P98" s="681">
        <v>1.4108674928503337</v>
      </c>
      <c r="Q98" s="669">
        <v>74</v>
      </c>
    </row>
    <row r="99" spans="1:17" ht="14.4" customHeight="1" x14ac:dyDescent="0.3">
      <c r="A99" s="664" t="s">
        <v>4810</v>
      </c>
      <c r="B99" s="665" t="s">
        <v>538</v>
      </c>
      <c r="C99" s="665" t="s">
        <v>4694</v>
      </c>
      <c r="D99" s="665" t="s">
        <v>4817</v>
      </c>
      <c r="E99" s="665" t="s">
        <v>4818</v>
      </c>
      <c r="F99" s="668">
        <v>1</v>
      </c>
      <c r="G99" s="668">
        <v>2661</v>
      </c>
      <c r="H99" s="665">
        <v>1</v>
      </c>
      <c r="I99" s="665">
        <v>2661</v>
      </c>
      <c r="J99" s="668">
        <v>1</v>
      </c>
      <c r="K99" s="668">
        <v>2665</v>
      </c>
      <c r="L99" s="665">
        <v>1.0015031942878616</v>
      </c>
      <c r="M99" s="665">
        <v>2665</v>
      </c>
      <c r="N99" s="668"/>
      <c r="O99" s="668"/>
      <c r="P99" s="681"/>
      <c r="Q99" s="669"/>
    </row>
    <row r="100" spans="1:17" ht="14.4" customHeight="1" x14ac:dyDescent="0.3">
      <c r="A100" s="664" t="s">
        <v>4810</v>
      </c>
      <c r="B100" s="665" t="s">
        <v>538</v>
      </c>
      <c r="C100" s="665" t="s">
        <v>4694</v>
      </c>
      <c r="D100" s="665" t="s">
        <v>4819</v>
      </c>
      <c r="E100" s="665" t="s">
        <v>4820</v>
      </c>
      <c r="F100" s="668">
        <v>2457</v>
      </c>
      <c r="G100" s="668">
        <v>573734</v>
      </c>
      <c r="H100" s="665">
        <v>1</v>
      </c>
      <c r="I100" s="665">
        <v>233.50997150997151</v>
      </c>
      <c r="J100" s="668">
        <v>2539</v>
      </c>
      <c r="K100" s="668">
        <v>596665</v>
      </c>
      <c r="L100" s="665">
        <v>1.0399679991076003</v>
      </c>
      <c r="M100" s="665">
        <v>235</v>
      </c>
      <c r="N100" s="668">
        <v>2970</v>
      </c>
      <c r="O100" s="668">
        <v>745470</v>
      </c>
      <c r="P100" s="681">
        <v>1.2993303516960821</v>
      </c>
      <c r="Q100" s="669">
        <v>251</v>
      </c>
    </row>
    <row r="101" spans="1:17" ht="14.4" customHeight="1" x14ac:dyDescent="0.3">
      <c r="A101" s="664" t="s">
        <v>4810</v>
      </c>
      <c r="B101" s="665" t="s">
        <v>538</v>
      </c>
      <c r="C101" s="665" t="s">
        <v>4694</v>
      </c>
      <c r="D101" s="665" t="s">
        <v>4821</v>
      </c>
      <c r="E101" s="665" t="s">
        <v>4822</v>
      </c>
      <c r="F101" s="668">
        <v>3</v>
      </c>
      <c r="G101" s="668">
        <v>109</v>
      </c>
      <c r="H101" s="665">
        <v>1</v>
      </c>
      <c r="I101" s="665">
        <v>36.333333333333336</v>
      </c>
      <c r="J101" s="668">
        <v>7</v>
      </c>
      <c r="K101" s="668">
        <v>259</v>
      </c>
      <c r="L101" s="665">
        <v>2.3761467889908259</v>
      </c>
      <c r="M101" s="665">
        <v>37</v>
      </c>
      <c r="N101" s="668">
        <v>8</v>
      </c>
      <c r="O101" s="668">
        <v>312</v>
      </c>
      <c r="P101" s="681">
        <v>2.8623853211009176</v>
      </c>
      <c r="Q101" s="669">
        <v>39</v>
      </c>
    </row>
    <row r="102" spans="1:17" ht="14.4" customHeight="1" thickBot="1" x14ac:dyDescent="0.35">
      <c r="A102" s="670" t="s">
        <v>4810</v>
      </c>
      <c r="B102" s="671" t="s">
        <v>538</v>
      </c>
      <c r="C102" s="671" t="s">
        <v>4694</v>
      </c>
      <c r="D102" s="671" t="s">
        <v>4823</v>
      </c>
      <c r="E102" s="671" t="s">
        <v>4824</v>
      </c>
      <c r="F102" s="674">
        <v>81</v>
      </c>
      <c r="G102" s="674">
        <v>28184</v>
      </c>
      <c r="H102" s="671">
        <v>1</v>
      </c>
      <c r="I102" s="671">
        <v>347.95061728395063</v>
      </c>
      <c r="J102" s="674">
        <v>168</v>
      </c>
      <c r="K102" s="674">
        <v>58632</v>
      </c>
      <c r="L102" s="671">
        <v>2.0803292648311098</v>
      </c>
      <c r="M102" s="671">
        <v>349</v>
      </c>
      <c r="N102" s="674">
        <v>87</v>
      </c>
      <c r="O102" s="674">
        <v>32364</v>
      </c>
      <c r="P102" s="682">
        <v>1.1483110984956004</v>
      </c>
      <c r="Q102" s="675">
        <v>372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24096615</v>
      </c>
      <c r="C3" s="351">
        <f t="shared" ref="C3:R3" si="0">SUBTOTAL(9,C6:C1048576)</f>
        <v>21</v>
      </c>
      <c r="D3" s="351">
        <f t="shared" si="0"/>
        <v>23619564.32</v>
      </c>
      <c r="E3" s="351">
        <f t="shared" si="0"/>
        <v>225.33807975418188</v>
      </c>
      <c r="F3" s="351">
        <f t="shared" si="0"/>
        <v>24122624.969999991</v>
      </c>
      <c r="G3" s="354">
        <f>IF(B3&lt;&gt;0,F3/B3,"")</f>
        <v>1.0010794034763801</v>
      </c>
      <c r="H3" s="350">
        <f t="shared" si="0"/>
        <v>8340221.7599999998</v>
      </c>
      <c r="I3" s="351">
        <f t="shared" si="0"/>
        <v>1</v>
      </c>
      <c r="J3" s="351">
        <f t="shared" si="0"/>
        <v>8221942.7800000077</v>
      </c>
      <c r="K3" s="351">
        <f t="shared" si="0"/>
        <v>0.98234711447289003</v>
      </c>
      <c r="L3" s="351">
        <f t="shared" si="0"/>
        <v>8026308.0000000019</v>
      </c>
      <c r="M3" s="352">
        <f>IF(H3&lt;&gt;0,L3/H3,"")</f>
        <v>0.96236146123769284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4826</v>
      </c>
      <c r="B6" s="797">
        <v>5797</v>
      </c>
      <c r="C6" s="740">
        <v>1</v>
      </c>
      <c r="D6" s="797">
        <v>6034.67</v>
      </c>
      <c r="E6" s="740">
        <v>1.0409987924788684</v>
      </c>
      <c r="F6" s="797">
        <v>6734</v>
      </c>
      <c r="G6" s="745">
        <v>1.1616353286182508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4827</v>
      </c>
      <c r="B7" s="798">
        <v>3013</v>
      </c>
      <c r="C7" s="665">
        <v>1</v>
      </c>
      <c r="D7" s="798">
        <v>3214</v>
      </c>
      <c r="E7" s="665">
        <v>1.0667109193494855</v>
      </c>
      <c r="F7" s="798">
        <v>2359</v>
      </c>
      <c r="G7" s="681">
        <v>0.78294059077331568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4828</v>
      </c>
      <c r="B8" s="798">
        <v>62049</v>
      </c>
      <c r="C8" s="665">
        <v>1</v>
      </c>
      <c r="D8" s="798">
        <v>95446.32</v>
      </c>
      <c r="E8" s="665">
        <v>1.5382410675433933</v>
      </c>
      <c r="F8" s="798">
        <v>129041.32</v>
      </c>
      <c r="G8" s="681">
        <v>2.0796680043191671</v>
      </c>
      <c r="H8" s="798"/>
      <c r="I8" s="665"/>
      <c r="J8" s="798"/>
      <c r="K8" s="665"/>
      <c r="L8" s="798">
        <v>2288.3000000000002</v>
      </c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4829</v>
      </c>
      <c r="B9" s="798"/>
      <c r="C9" s="665"/>
      <c r="D9" s="798">
        <v>1744</v>
      </c>
      <c r="E9" s="665"/>
      <c r="F9" s="798">
        <v>2890.33</v>
      </c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2916</v>
      </c>
      <c r="B10" s="798">
        <v>23712047</v>
      </c>
      <c r="C10" s="665">
        <v>1</v>
      </c>
      <c r="D10" s="798">
        <v>23214585.66</v>
      </c>
      <c r="E10" s="665">
        <v>0.97902073405977985</v>
      </c>
      <c r="F10" s="798">
        <v>23729473.659999996</v>
      </c>
      <c r="G10" s="681">
        <v>1.0007349285365366</v>
      </c>
      <c r="H10" s="798">
        <v>8340221.7599999998</v>
      </c>
      <c r="I10" s="665">
        <v>1</v>
      </c>
      <c r="J10" s="798">
        <v>8192992.7800000077</v>
      </c>
      <c r="K10" s="665">
        <v>0.98234711447289003</v>
      </c>
      <c r="L10" s="798">
        <v>8024019.700000002</v>
      </c>
      <c r="M10" s="681">
        <v>0.96208709203434928</v>
      </c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4830</v>
      </c>
      <c r="B11" s="798">
        <v>118</v>
      </c>
      <c r="C11" s="665">
        <v>1</v>
      </c>
      <c r="D11" s="798">
        <v>17640</v>
      </c>
      <c r="E11" s="665">
        <v>149.4915254237288</v>
      </c>
      <c r="F11" s="798">
        <v>31214</v>
      </c>
      <c r="G11" s="681">
        <v>264.52542372881356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4831</v>
      </c>
      <c r="B12" s="798">
        <v>210181</v>
      </c>
      <c r="C12" s="665">
        <v>1</v>
      </c>
      <c r="D12" s="798">
        <v>230253</v>
      </c>
      <c r="E12" s="665">
        <v>1.0954986416469614</v>
      </c>
      <c r="F12" s="798">
        <v>175549.33</v>
      </c>
      <c r="G12" s="681">
        <v>0.83522930236320114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4832</v>
      </c>
      <c r="B13" s="798"/>
      <c r="C13" s="665"/>
      <c r="D13" s="798">
        <v>768</v>
      </c>
      <c r="E13" s="665"/>
      <c r="F13" s="798">
        <v>37</v>
      </c>
      <c r="G13" s="681"/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4833</v>
      </c>
      <c r="B14" s="798"/>
      <c r="C14" s="665"/>
      <c r="D14" s="798">
        <v>353</v>
      </c>
      <c r="E14" s="665"/>
      <c r="F14" s="798">
        <v>18707</v>
      </c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4834</v>
      </c>
      <c r="B15" s="798">
        <v>232</v>
      </c>
      <c r="C15" s="665">
        <v>1</v>
      </c>
      <c r="D15" s="798"/>
      <c r="E15" s="665"/>
      <c r="F15" s="798">
        <v>126</v>
      </c>
      <c r="G15" s="681">
        <v>0.5431034482758621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4835</v>
      </c>
      <c r="B16" s="798">
        <v>750</v>
      </c>
      <c r="C16" s="665">
        <v>1</v>
      </c>
      <c r="D16" s="798"/>
      <c r="E16" s="665"/>
      <c r="F16" s="798">
        <v>377</v>
      </c>
      <c r="G16" s="681">
        <v>0.50266666666666671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4836</v>
      </c>
      <c r="B17" s="798">
        <v>118</v>
      </c>
      <c r="C17" s="665">
        <v>1</v>
      </c>
      <c r="D17" s="798">
        <v>235</v>
      </c>
      <c r="E17" s="665">
        <v>1.9915254237288136</v>
      </c>
      <c r="F17" s="798">
        <v>251</v>
      </c>
      <c r="G17" s="681">
        <v>2.1271186440677967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4837</v>
      </c>
      <c r="B18" s="798"/>
      <c r="C18" s="665"/>
      <c r="D18" s="798">
        <v>235</v>
      </c>
      <c r="E18" s="665"/>
      <c r="F18" s="798"/>
      <c r="G18" s="681"/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4838</v>
      </c>
      <c r="B19" s="798">
        <v>623</v>
      </c>
      <c r="C19" s="665">
        <v>1</v>
      </c>
      <c r="D19" s="798">
        <v>2486</v>
      </c>
      <c r="E19" s="665">
        <v>3.9903691813804172</v>
      </c>
      <c r="F19" s="798">
        <v>853</v>
      </c>
      <c r="G19" s="681">
        <v>1.3691813804173354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4839</v>
      </c>
      <c r="B20" s="798">
        <v>2910</v>
      </c>
      <c r="C20" s="665">
        <v>1</v>
      </c>
      <c r="D20" s="798">
        <v>3172.67</v>
      </c>
      <c r="E20" s="665">
        <v>1.0902646048109965</v>
      </c>
      <c r="F20" s="798">
        <v>2346</v>
      </c>
      <c r="G20" s="681">
        <v>0.8061855670103093</v>
      </c>
      <c r="H20" s="798"/>
      <c r="I20" s="665"/>
      <c r="J20" s="798"/>
      <c r="K20" s="665"/>
      <c r="L20" s="798"/>
      <c r="M20" s="681"/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4840</v>
      </c>
      <c r="B21" s="798">
        <v>1289</v>
      </c>
      <c r="C21" s="665">
        <v>1</v>
      </c>
      <c r="D21" s="798">
        <v>118</v>
      </c>
      <c r="E21" s="665">
        <v>9.154383242823895E-2</v>
      </c>
      <c r="F21" s="798">
        <v>126</v>
      </c>
      <c r="G21" s="681">
        <v>9.7750193948797512E-2</v>
      </c>
      <c r="H21" s="798"/>
      <c r="I21" s="665"/>
      <c r="J21" s="798"/>
      <c r="K21" s="665"/>
      <c r="L21" s="798"/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4841</v>
      </c>
      <c r="B22" s="798">
        <v>1088</v>
      </c>
      <c r="C22" s="665">
        <v>1</v>
      </c>
      <c r="D22" s="798">
        <v>1690.33</v>
      </c>
      <c r="E22" s="665">
        <v>1.553612132352941</v>
      </c>
      <c r="F22" s="798">
        <v>1182</v>
      </c>
      <c r="G22" s="681">
        <v>1.0863970588235294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4842</v>
      </c>
      <c r="B23" s="798">
        <v>726</v>
      </c>
      <c r="C23" s="665">
        <v>1</v>
      </c>
      <c r="D23" s="798"/>
      <c r="E23" s="665"/>
      <c r="F23" s="798">
        <v>502</v>
      </c>
      <c r="G23" s="681">
        <v>0.69146005509641872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4843</v>
      </c>
      <c r="B24" s="798">
        <v>234</v>
      </c>
      <c r="C24" s="665">
        <v>1</v>
      </c>
      <c r="D24" s="798">
        <v>353</v>
      </c>
      <c r="E24" s="665">
        <v>1.5085470085470085</v>
      </c>
      <c r="F24" s="798"/>
      <c r="G24" s="681"/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4844</v>
      </c>
      <c r="B25" s="798"/>
      <c r="C25" s="665"/>
      <c r="D25" s="798">
        <v>1271</v>
      </c>
      <c r="E25" s="665"/>
      <c r="F25" s="798">
        <v>3212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4845</v>
      </c>
      <c r="B26" s="798">
        <v>709</v>
      </c>
      <c r="C26" s="665">
        <v>1</v>
      </c>
      <c r="D26" s="798">
        <v>1245.67</v>
      </c>
      <c r="E26" s="665">
        <v>1.7569393511988718</v>
      </c>
      <c r="F26" s="798">
        <v>1847</v>
      </c>
      <c r="G26" s="681">
        <v>2.605077574047955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4846</v>
      </c>
      <c r="B27" s="798">
        <v>3910</v>
      </c>
      <c r="C27" s="665">
        <v>1</v>
      </c>
      <c r="D27" s="798">
        <v>7470.33</v>
      </c>
      <c r="E27" s="665">
        <v>1.9105703324808183</v>
      </c>
      <c r="F27" s="798">
        <v>10750</v>
      </c>
      <c r="G27" s="681">
        <v>2.7493606138107416</v>
      </c>
      <c r="H27" s="798"/>
      <c r="I27" s="665"/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4847</v>
      </c>
      <c r="B28" s="798">
        <v>118</v>
      </c>
      <c r="C28" s="665">
        <v>1</v>
      </c>
      <c r="D28" s="798">
        <v>1172</v>
      </c>
      <c r="E28" s="665">
        <v>9.9322033898305087</v>
      </c>
      <c r="F28" s="798">
        <v>1005</v>
      </c>
      <c r="G28" s="681">
        <v>8.5169491525423737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4848</v>
      </c>
      <c r="B29" s="798">
        <v>348</v>
      </c>
      <c r="C29" s="665">
        <v>1</v>
      </c>
      <c r="D29" s="798">
        <v>235</v>
      </c>
      <c r="E29" s="665">
        <v>0.67528735632183912</v>
      </c>
      <c r="F29" s="798">
        <v>749</v>
      </c>
      <c r="G29" s="681">
        <v>2.1522988505747125</v>
      </c>
      <c r="H29" s="798"/>
      <c r="I29" s="665"/>
      <c r="J29" s="798"/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4849</v>
      </c>
      <c r="B30" s="798">
        <v>350</v>
      </c>
      <c r="C30" s="665">
        <v>1</v>
      </c>
      <c r="D30" s="798">
        <v>15914.67</v>
      </c>
      <c r="E30" s="665">
        <v>45.470485714285715</v>
      </c>
      <c r="F30" s="798">
        <v>502</v>
      </c>
      <c r="G30" s="681">
        <v>1.4342857142857144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thickBot="1" x14ac:dyDescent="0.35">
      <c r="A31" s="800" t="s">
        <v>4850</v>
      </c>
      <c r="B31" s="799">
        <v>90005</v>
      </c>
      <c r="C31" s="671">
        <v>1</v>
      </c>
      <c r="D31" s="799">
        <v>13927</v>
      </c>
      <c r="E31" s="671">
        <v>0.15473584800844398</v>
      </c>
      <c r="F31" s="799">
        <v>2791.33</v>
      </c>
      <c r="G31" s="682">
        <v>3.1013054830287205E-2</v>
      </c>
      <c r="H31" s="799"/>
      <c r="I31" s="671"/>
      <c r="J31" s="799">
        <v>28950</v>
      </c>
      <c r="K31" s="671"/>
      <c r="L31" s="799"/>
      <c r="M31" s="682"/>
      <c r="N31" s="799"/>
      <c r="O31" s="671"/>
      <c r="P31" s="799"/>
      <c r="Q31" s="671"/>
      <c r="R31" s="799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5597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20469.63</v>
      </c>
      <c r="G3" s="212">
        <f t="shared" si="0"/>
        <v>32436836.759999998</v>
      </c>
      <c r="H3" s="212"/>
      <c r="I3" s="212"/>
      <c r="J3" s="212">
        <f t="shared" si="0"/>
        <v>20981.550000000003</v>
      </c>
      <c r="K3" s="212">
        <f t="shared" si="0"/>
        <v>31841507.099999998</v>
      </c>
      <c r="L3" s="212"/>
      <c r="M3" s="212"/>
      <c r="N3" s="212">
        <f t="shared" si="0"/>
        <v>21591.049999999996</v>
      </c>
      <c r="O3" s="212">
        <f t="shared" si="0"/>
        <v>32148932.969999999</v>
      </c>
      <c r="P3" s="79">
        <f>IF(G3=0,0,O3/G3)</f>
        <v>0.99112417181335533</v>
      </c>
      <c r="Q3" s="213">
        <f>IF(N3=0,0,O3/N3)</f>
        <v>1488.9934936003579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4851</v>
      </c>
      <c r="B6" s="740" t="s">
        <v>4716</v>
      </c>
      <c r="C6" s="740" t="s">
        <v>4694</v>
      </c>
      <c r="D6" s="740" t="s">
        <v>4697</v>
      </c>
      <c r="E6" s="740" t="s">
        <v>4698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37</v>
      </c>
      <c r="P6" s="745"/>
      <c r="Q6" s="753">
        <v>37</v>
      </c>
    </row>
    <row r="7" spans="1:17" ht="14.4" customHeight="1" x14ac:dyDescent="0.3">
      <c r="A7" s="664" t="s">
        <v>4851</v>
      </c>
      <c r="B7" s="665" t="s">
        <v>4716</v>
      </c>
      <c r="C7" s="665" t="s">
        <v>4694</v>
      </c>
      <c r="D7" s="665" t="s">
        <v>4753</v>
      </c>
      <c r="E7" s="665" t="s">
        <v>4754</v>
      </c>
      <c r="F7" s="668">
        <v>3</v>
      </c>
      <c r="G7" s="668">
        <v>698</v>
      </c>
      <c r="H7" s="668">
        <v>1</v>
      </c>
      <c r="I7" s="668">
        <v>232.66666666666666</v>
      </c>
      <c r="J7" s="668">
        <v>1</v>
      </c>
      <c r="K7" s="668">
        <v>235</v>
      </c>
      <c r="L7" s="668">
        <v>0.33667621776504297</v>
      </c>
      <c r="M7" s="668">
        <v>235</v>
      </c>
      <c r="N7" s="668">
        <v>3</v>
      </c>
      <c r="O7" s="668">
        <v>753</v>
      </c>
      <c r="P7" s="681">
        <v>1.0787965616045845</v>
      </c>
      <c r="Q7" s="669">
        <v>251</v>
      </c>
    </row>
    <row r="8" spans="1:17" ht="14.4" customHeight="1" x14ac:dyDescent="0.3">
      <c r="A8" s="664" t="s">
        <v>4851</v>
      </c>
      <c r="B8" s="665" t="s">
        <v>4716</v>
      </c>
      <c r="C8" s="665" t="s">
        <v>4694</v>
      </c>
      <c r="D8" s="665" t="s">
        <v>4755</v>
      </c>
      <c r="E8" s="665" t="s">
        <v>4756</v>
      </c>
      <c r="F8" s="668">
        <v>17</v>
      </c>
      <c r="G8" s="668">
        <v>1990</v>
      </c>
      <c r="H8" s="668">
        <v>1</v>
      </c>
      <c r="I8" s="668">
        <v>117.05882352941177</v>
      </c>
      <c r="J8" s="668">
        <v>16</v>
      </c>
      <c r="K8" s="668">
        <v>1888</v>
      </c>
      <c r="L8" s="668">
        <v>0.9487437185929648</v>
      </c>
      <c r="M8" s="668">
        <v>118</v>
      </c>
      <c r="N8" s="668">
        <v>16</v>
      </c>
      <c r="O8" s="668">
        <v>2016</v>
      </c>
      <c r="P8" s="681">
        <v>1.0130653266331657</v>
      </c>
      <c r="Q8" s="669">
        <v>126</v>
      </c>
    </row>
    <row r="9" spans="1:17" ht="14.4" customHeight="1" x14ac:dyDescent="0.3">
      <c r="A9" s="664" t="s">
        <v>4851</v>
      </c>
      <c r="B9" s="665" t="s">
        <v>4716</v>
      </c>
      <c r="C9" s="665" t="s">
        <v>4694</v>
      </c>
      <c r="D9" s="665" t="s">
        <v>4705</v>
      </c>
      <c r="E9" s="665" t="s">
        <v>4706</v>
      </c>
      <c r="F9" s="668">
        <v>2</v>
      </c>
      <c r="G9" s="668">
        <v>0</v>
      </c>
      <c r="H9" s="668"/>
      <c r="I9" s="668">
        <v>0</v>
      </c>
      <c r="J9" s="668">
        <v>6</v>
      </c>
      <c r="K9" s="668">
        <v>166.67</v>
      </c>
      <c r="L9" s="668"/>
      <c r="M9" s="668">
        <v>27.778333333333332</v>
      </c>
      <c r="N9" s="668"/>
      <c r="O9" s="668"/>
      <c r="P9" s="681"/>
      <c r="Q9" s="669"/>
    </row>
    <row r="10" spans="1:17" ht="14.4" customHeight="1" x14ac:dyDescent="0.3">
      <c r="A10" s="664" t="s">
        <v>4851</v>
      </c>
      <c r="B10" s="665" t="s">
        <v>4716</v>
      </c>
      <c r="C10" s="665" t="s">
        <v>4694</v>
      </c>
      <c r="D10" s="665" t="s">
        <v>4768</v>
      </c>
      <c r="E10" s="665" t="s">
        <v>4769</v>
      </c>
      <c r="F10" s="668">
        <v>1</v>
      </c>
      <c r="G10" s="668">
        <v>82</v>
      </c>
      <c r="H10" s="668">
        <v>1</v>
      </c>
      <c r="I10" s="668">
        <v>82</v>
      </c>
      <c r="J10" s="668">
        <v>1</v>
      </c>
      <c r="K10" s="668">
        <v>82</v>
      </c>
      <c r="L10" s="668">
        <v>1</v>
      </c>
      <c r="M10" s="668">
        <v>82</v>
      </c>
      <c r="N10" s="668">
        <v>1</v>
      </c>
      <c r="O10" s="668">
        <v>86</v>
      </c>
      <c r="P10" s="681">
        <v>1.0487804878048781</v>
      </c>
      <c r="Q10" s="669">
        <v>86</v>
      </c>
    </row>
    <row r="11" spans="1:17" ht="14.4" customHeight="1" x14ac:dyDescent="0.3">
      <c r="A11" s="664" t="s">
        <v>4851</v>
      </c>
      <c r="B11" s="665" t="s">
        <v>4716</v>
      </c>
      <c r="C11" s="665" t="s">
        <v>4694</v>
      </c>
      <c r="D11" s="665" t="s">
        <v>4782</v>
      </c>
      <c r="E11" s="665" t="s">
        <v>4783</v>
      </c>
      <c r="F11" s="668">
        <v>1</v>
      </c>
      <c r="G11" s="668">
        <v>348</v>
      </c>
      <c r="H11" s="668">
        <v>1</v>
      </c>
      <c r="I11" s="668">
        <v>348</v>
      </c>
      <c r="J11" s="668">
        <v>1</v>
      </c>
      <c r="K11" s="668">
        <v>349</v>
      </c>
      <c r="L11" s="668">
        <v>1.0028735632183907</v>
      </c>
      <c r="M11" s="668">
        <v>349</v>
      </c>
      <c r="N11" s="668"/>
      <c r="O11" s="668"/>
      <c r="P11" s="681"/>
      <c r="Q11" s="669"/>
    </row>
    <row r="12" spans="1:17" ht="14.4" customHeight="1" x14ac:dyDescent="0.3">
      <c r="A12" s="664" t="s">
        <v>4851</v>
      </c>
      <c r="B12" s="665" t="s">
        <v>4716</v>
      </c>
      <c r="C12" s="665" t="s">
        <v>4694</v>
      </c>
      <c r="D12" s="665" t="s">
        <v>4794</v>
      </c>
      <c r="E12" s="665" t="s">
        <v>4795</v>
      </c>
      <c r="F12" s="668">
        <v>1</v>
      </c>
      <c r="G12" s="668">
        <v>355</v>
      </c>
      <c r="H12" s="668">
        <v>1</v>
      </c>
      <c r="I12" s="668">
        <v>355</v>
      </c>
      <c r="J12" s="668">
        <v>1</v>
      </c>
      <c r="K12" s="668">
        <v>356</v>
      </c>
      <c r="L12" s="668">
        <v>1.0028169014084507</v>
      </c>
      <c r="M12" s="668">
        <v>356</v>
      </c>
      <c r="N12" s="668">
        <v>2</v>
      </c>
      <c r="O12" s="668">
        <v>728</v>
      </c>
      <c r="P12" s="681">
        <v>2.0507042253521126</v>
      </c>
      <c r="Q12" s="669">
        <v>364</v>
      </c>
    </row>
    <row r="13" spans="1:17" ht="14.4" customHeight="1" x14ac:dyDescent="0.3">
      <c r="A13" s="664" t="s">
        <v>4851</v>
      </c>
      <c r="B13" s="665" t="s">
        <v>4716</v>
      </c>
      <c r="C13" s="665" t="s">
        <v>4694</v>
      </c>
      <c r="D13" s="665" t="s">
        <v>4800</v>
      </c>
      <c r="E13" s="665" t="s">
        <v>4801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778</v>
      </c>
      <c r="P13" s="681"/>
      <c r="Q13" s="669">
        <v>778</v>
      </c>
    </row>
    <row r="14" spans="1:17" ht="14.4" customHeight="1" x14ac:dyDescent="0.3">
      <c r="A14" s="664" t="s">
        <v>4851</v>
      </c>
      <c r="B14" s="665" t="s">
        <v>4716</v>
      </c>
      <c r="C14" s="665" t="s">
        <v>4694</v>
      </c>
      <c r="D14" s="665" t="s">
        <v>4804</v>
      </c>
      <c r="E14" s="665" t="s">
        <v>4805</v>
      </c>
      <c r="F14" s="668">
        <v>1</v>
      </c>
      <c r="G14" s="668">
        <v>775</v>
      </c>
      <c r="H14" s="668">
        <v>1</v>
      </c>
      <c r="I14" s="668">
        <v>775</v>
      </c>
      <c r="J14" s="668"/>
      <c r="K14" s="668"/>
      <c r="L14" s="668"/>
      <c r="M14" s="668"/>
      <c r="N14" s="668">
        <v>1</v>
      </c>
      <c r="O14" s="668">
        <v>792</v>
      </c>
      <c r="P14" s="681">
        <v>1.0219354838709678</v>
      </c>
      <c r="Q14" s="669">
        <v>792</v>
      </c>
    </row>
    <row r="15" spans="1:17" ht="14.4" customHeight="1" x14ac:dyDescent="0.3">
      <c r="A15" s="664" t="s">
        <v>4851</v>
      </c>
      <c r="B15" s="665" t="s">
        <v>4810</v>
      </c>
      <c r="C15" s="665" t="s">
        <v>4694</v>
      </c>
      <c r="D15" s="665" t="s">
        <v>4697</v>
      </c>
      <c r="E15" s="665" t="s">
        <v>4698</v>
      </c>
      <c r="F15" s="668">
        <v>1</v>
      </c>
      <c r="G15" s="668">
        <v>35</v>
      </c>
      <c r="H15" s="668">
        <v>1</v>
      </c>
      <c r="I15" s="668">
        <v>35</v>
      </c>
      <c r="J15" s="668">
        <v>4</v>
      </c>
      <c r="K15" s="668">
        <v>140</v>
      </c>
      <c r="L15" s="668">
        <v>4</v>
      </c>
      <c r="M15" s="668">
        <v>35</v>
      </c>
      <c r="N15" s="668">
        <v>1</v>
      </c>
      <c r="O15" s="668">
        <v>37</v>
      </c>
      <c r="P15" s="681">
        <v>1.0571428571428572</v>
      </c>
      <c r="Q15" s="669">
        <v>37</v>
      </c>
    </row>
    <row r="16" spans="1:17" ht="14.4" customHeight="1" x14ac:dyDescent="0.3">
      <c r="A16" s="664" t="s">
        <v>4851</v>
      </c>
      <c r="B16" s="665" t="s">
        <v>4810</v>
      </c>
      <c r="C16" s="665" t="s">
        <v>4694</v>
      </c>
      <c r="D16" s="665" t="s">
        <v>4815</v>
      </c>
      <c r="E16" s="665" t="s">
        <v>4816</v>
      </c>
      <c r="F16" s="668">
        <v>2</v>
      </c>
      <c r="G16" s="668">
        <v>236</v>
      </c>
      <c r="H16" s="668">
        <v>1</v>
      </c>
      <c r="I16" s="668">
        <v>118</v>
      </c>
      <c r="J16" s="668">
        <v>3</v>
      </c>
      <c r="K16" s="668">
        <v>354</v>
      </c>
      <c r="L16" s="668">
        <v>1.5</v>
      </c>
      <c r="M16" s="668">
        <v>118</v>
      </c>
      <c r="N16" s="668">
        <v>2</v>
      </c>
      <c r="O16" s="668">
        <v>252</v>
      </c>
      <c r="P16" s="681">
        <v>1.0677966101694916</v>
      </c>
      <c r="Q16" s="669">
        <v>126</v>
      </c>
    </row>
    <row r="17" spans="1:17" ht="14.4" customHeight="1" x14ac:dyDescent="0.3">
      <c r="A17" s="664" t="s">
        <v>4851</v>
      </c>
      <c r="B17" s="665" t="s">
        <v>4810</v>
      </c>
      <c r="C17" s="665" t="s">
        <v>4694</v>
      </c>
      <c r="D17" s="665" t="s">
        <v>4705</v>
      </c>
      <c r="E17" s="665" t="s">
        <v>4706</v>
      </c>
      <c r="F17" s="668">
        <v>3</v>
      </c>
      <c r="G17" s="668">
        <v>0</v>
      </c>
      <c r="H17" s="668"/>
      <c r="I17" s="668">
        <v>0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4851</v>
      </c>
      <c r="B18" s="665" t="s">
        <v>4810</v>
      </c>
      <c r="C18" s="665" t="s">
        <v>4694</v>
      </c>
      <c r="D18" s="665" t="s">
        <v>4819</v>
      </c>
      <c r="E18" s="665" t="s">
        <v>4820</v>
      </c>
      <c r="F18" s="668">
        <v>4</v>
      </c>
      <c r="G18" s="668">
        <v>930</v>
      </c>
      <c r="H18" s="668">
        <v>1</v>
      </c>
      <c r="I18" s="668">
        <v>232.5</v>
      </c>
      <c r="J18" s="668">
        <v>9</v>
      </c>
      <c r="K18" s="668">
        <v>2115</v>
      </c>
      <c r="L18" s="668">
        <v>2.274193548387097</v>
      </c>
      <c r="M18" s="668">
        <v>235</v>
      </c>
      <c r="N18" s="668">
        <v>5</v>
      </c>
      <c r="O18" s="668">
        <v>1255</v>
      </c>
      <c r="P18" s="681">
        <v>1.3494623655913978</v>
      </c>
      <c r="Q18" s="669">
        <v>251</v>
      </c>
    </row>
    <row r="19" spans="1:17" ht="14.4" customHeight="1" x14ac:dyDescent="0.3">
      <c r="A19" s="664" t="s">
        <v>4851</v>
      </c>
      <c r="B19" s="665" t="s">
        <v>4810</v>
      </c>
      <c r="C19" s="665" t="s">
        <v>4694</v>
      </c>
      <c r="D19" s="665" t="s">
        <v>4823</v>
      </c>
      <c r="E19" s="665" t="s">
        <v>4824</v>
      </c>
      <c r="F19" s="668">
        <v>1</v>
      </c>
      <c r="G19" s="668">
        <v>348</v>
      </c>
      <c r="H19" s="668">
        <v>1</v>
      </c>
      <c r="I19" s="668">
        <v>348</v>
      </c>
      <c r="J19" s="668">
        <v>1</v>
      </c>
      <c r="K19" s="668">
        <v>349</v>
      </c>
      <c r="L19" s="668">
        <v>1.0028735632183907</v>
      </c>
      <c r="M19" s="668">
        <v>349</v>
      </c>
      <c r="N19" s="668"/>
      <c r="O19" s="668"/>
      <c r="P19" s="681"/>
      <c r="Q19" s="669"/>
    </row>
    <row r="20" spans="1:17" ht="14.4" customHeight="1" x14ac:dyDescent="0.3">
      <c r="A20" s="664" t="s">
        <v>4852</v>
      </c>
      <c r="B20" s="665" t="s">
        <v>4688</v>
      </c>
      <c r="C20" s="665" t="s">
        <v>4694</v>
      </c>
      <c r="D20" s="665" t="s">
        <v>4711</v>
      </c>
      <c r="E20" s="665" t="s">
        <v>4712</v>
      </c>
      <c r="F20" s="668">
        <v>1</v>
      </c>
      <c r="G20" s="668">
        <v>330</v>
      </c>
      <c r="H20" s="668">
        <v>1</v>
      </c>
      <c r="I20" s="668">
        <v>330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4852</v>
      </c>
      <c r="B21" s="665" t="s">
        <v>4716</v>
      </c>
      <c r="C21" s="665" t="s">
        <v>4694</v>
      </c>
      <c r="D21" s="665" t="s">
        <v>4753</v>
      </c>
      <c r="E21" s="665" t="s">
        <v>4754</v>
      </c>
      <c r="F21" s="668">
        <v>1</v>
      </c>
      <c r="G21" s="668">
        <v>234</v>
      </c>
      <c r="H21" s="668">
        <v>1</v>
      </c>
      <c r="I21" s="668">
        <v>234</v>
      </c>
      <c r="J21" s="668">
        <v>1</v>
      </c>
      <c r="K21" s="668">
        <v>235</v>
      </c>
      <c r="L21" s="668">
        <v>1.0042735042735043</v>
      </c>
      <c r="M21" s="668">
        <v>235</v>
      </c>
      <c r="N21" s="668">
        <v>1</v>
      </c>
      <c r="O21" s="668">
        <v>251</v>
      </c>
      <c r="P21" s="681">
        <v>1.0726495726495726</v>
      </c>
      <c r="Q21" s="669">
        <v>251</v>
      </c>
    </row>
    <row r="22" spans="1:17" ht="14.4" customHeight="1" x14ac:dyDescent="0.3">
      <c r="A22" s="664" t="s">
        <v>4852</v>
      </c>
      <c r="B22" s="665" t="s">
        <v>4716</v>
      </c>
      <c r="C22" s="665" t="s">
        <v>4694</v>
      </c>
      <c r="D22" s="665" t="s">
        <v>4755</v>
      </c>
      <c r="E22" s="665" t="s">
        <v>4756</v>
      </c>
      <c r="F22" s="668">
        <v>7</v>
      </c>
      <c r="G22" s="668">
        <v>820</v>
      </c>
      <c r="H22" s="668">
        <v>1</v>
      </c>
      <c r="I22" s="668">
        <v>117.14285714285714</v>
      </c>
      <c r="J22" s="668">
        <v>12</v>
      </c>
      <c r="K22" s="668">
        <v>1416</v>
      </c>
      <c r="L22" s="668">
        <v>1.7268292682926829</v>
      </c>
      <c r="M22" s="668">
        <v>118</v>
      </c>
      <c r="N22" s="668">
        <v>11</v>
      </c>
      <c r="O22" s="668">
        <v>1386</v>
      </c>
      <c r="P22" s="681">
        <v>1.6902439024390243</v>
      </c>
      <c r="Q22" s="669">
        <v>126</v>
      </c>
    </row>
    <row r="23" spans="1:17" ht="14.4" customHeight="1" x14ac:dyDescent="0.3">
      <c r="A23" s="664" t="s">
        <v>4852</v>
      </c>
      <c r="B23" s="665" t="s">
        <v>4716</v>
      </c>
      <c r="C23" s="665" t="s">
        <v>4694</v>
      </c>
      <c r="D23" s="665" t="s">
        <v>4705</v>
      </c>
      <c r="E23" s="665" t="s">
        <v>4706</v>
      </c>
      <c r="F23" s="668">
        <v>3</v>
      </c>
      <c r="G23" s="668">
        <v>0</v>
      </c>
      <c r="H23" s="668"/>
      <c r="I23" s="668">
        <v>0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4852</v>
      </c>
      <c r="B24" s="665" t="s">
        <v>4716</v>
      </c>
      <c r="C24" s="665" t="s">
        <v>4694</v>
      </c>
      <c r="D24" s="665" t="s">
        <v>4768</v>
      </c>
      <c r="E24" s="665" t="s">
        <v>4769</v>
      </c>
      <c r="F24" s="668">
        <v>2</v>
      </c>
      <c r="G24" s="668">
        <v>164</v>
      </c>
      <c r="H24" s="668">
        <v>1</v>
      </c>
      <c r="I24" s="668">
        <v>82</v>
      </c>
      <c r="J24" s="668">
        <v>1</v>
      </c>
      <c r="K24" s="668">
        <v>82</v>
      </c>
      <c r="L24" s="668">
        <v>0.5</v>
      </c>
      <c r="M24" s="668">
        <v>82</v>
      </c>
      <c r="N24" s="668"/>
      <c r="O24" s="668"/>
      <c r="P24" s="681"/>
      <c r="Q24" s="669"/>
    </row>
    <row r="25" spans="1:17" ht="14.4" customHeight="1" x14ac:dyDescent="0.3">
      <c r="A25" s="664" t="s">
        <v>4852</v>
      </c>
      <c r="B25" s="665" t="s">
        <v>4716</v>
      </c>
      <c r="C25" s="665" t="s">
        <v>4694</v>
      </c>
      <c r="D25" s="665" t="s">
        <v>4790</v>
      </c>
      <c r="E25" s="665" t="s">
        <v>4791</v>
      </c>
      <c r="F25" s="668">
        <v>1</v>
      </c>
      <c r="G25" s="668">
        <v>178</v>
      </c>
      <c r="H25" s="668">
        <v>1</v>
      </c>
      <c r="I25" s="668">
        <v>178</v>
      </c>
      <c r="J25" s="668">
        <v>3</v>
      </c>
      <c r="K25" s="668">
        <v>537</v>
      </c>
      <c r="L25" s="668">
        <v>3.0168539325842696</v>
      </c>
      <c r="M25" s="668">
        <v>179</v>
      </c>
      <c r="N25" s="668">
        <v>1</v>
      </c>
      <c r="O25" s="668">
        <v>183</v>
      </c>
      <c r="P25" s="681">
        <v>1.0280898876404494</v>
      </c>
      <c r="Q25" s="669">
        <v>183</v>
      </c>
    </row>
    <row r="26" spans="1:17" ht="14.4" customHeight="1" x14ac:dyDescent="0.3">
      <c r="A26" s="664" t="s">
        <v>4852</v>
      </c>
      <c r="B26" s="665" t="s">
        <v>4716</v>
      </c>
      <c r="C26" s="665" t="s">
        <v>4694</v>
      </c>
      <c r="D26" s="665" t="s">
        <v>4794</v>
      </c>
      <c r="E26" s="665" t="s">
        <v>4795</v>
      </c>
      <c r="F26" s="668">
        <v>1</v>
      </c>
      <c r="G26" s="668">
        <v>355</v>
      </c>
      <c r="H26" s="668">
        <v>1</v>
      </c>
      <c r="I26" s="668">
        <v>355</v>
      </c>
      <c r="J26" s="668">
        <v>1</v>
      </c>
      <c r="K26" s="668">
        <v>356</v>
      </c>
      <c r="L26" s="668">
        <v>1.0028169014084507</v>
      </c>
      <c r="M26" s="668">
        <v>356</v>
      </c>
      <c r="N26" s="668"/>
      <c r="O26" s="668"/>
      <c r="P26" s="681"/>
      <c r="Q26" s="669"/>
    </row>
    <row r="27" spans="1:17" ht="14.4" customHeight="1" x14ac:dyDescent="0.3">
      <c r="A27" s="664" t="s">
        <v>4852</v>
      </c>
      <c r="B27" s="665" t="s">
        <v>4716</v>
      </c>
      <c r="C27" s="665" t="s">
        <v>4694</v>
      </c>
      <c r="D27" s="665" t="s">
        <v>4796</v>
      </c>
      <c r="E27" s="665" t="s">
        <v>4797</v>
      </c>
      <c r="F27" s="668">
        <v>1</v>
      </c>
      <c r="G27" s="668">
        <v>116</v>
      </c>
      <c r="H27" s="668">
        <v>1</v>
      </c>
      <c r="I27" s="668">
        <v>116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4852</v>
      </c>
      <c r="B28" s="665" t="s">
        <v>4810</v>
      </c>
      <c r="C28" s="665" t="s">
        <v>4694</v>
      </c>
      <c r="D28" s="665" t="s">
        <v>4697</v>
      </c>
      <c r="E28" s="665" t="s">
        <v>4698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37</v>
      </c>
      <c r="P28" s="681"/>
      <c r="Q28" s="669">
        <v>37</v>
      </c>
    </row>
    <row r="29" spans="1:17" ht="14.4" customHeight="1" x14ac:dyDescent="0.3">
      <c r="A29" s="664" t="s">
        <v>4852</v>
      </c>
      <c r="B29" s="665" t="s">
        <v>4810</v>
      </c>
      <c r="C29" s="665" t="s">
        <v>4694</v>
      </c>
      <c r="D29" s="665" t="s">
        <v>4815</v>
      </c>
      <c r="E29" s="665" t="s">
        <v>4816</v>
      </c>
      <c r="F29" s="668">
        <v>1</v>
      </c>
      <c r="G29" s="668">
        <v>118</v>
      </c>
      <c r="H29" s="668">
        <v>1</v>
      </c>
      <c r="I29" s="668">
        <v>118</v>
      </c>
      <c r="J29" s="668">
        <v>1</v>
      </c>
      <c r="K29" s="668">
        <v>118</v>
      </c>
      <c r="L29" s="668">
        <v>1</v>
      </c>
      <c r="M29" s="668">
        <v>118</v>
      </c>
      <c r="N29" s="668"/>
      <c r="O29" s="668"/>
      <c r="P29" s="681"/>
      <c r="Q29" s="669"/>
    </row>
    <row r="30" spans="1:17" ht="14.4" customHeight="1" x14ac:dyDescent="0.3">
      <c r="A30" s="664" t="s">
        <v>4852</v>
      </c>
      <c r="B30" s="665" t="s">
        <v>4810</v>
      </c>
      <c r="C30" s="665" t="s">
        <v>4694</v>
      </c>
      <c r="D30" s="665" t="s">
        <v>4705</v>
      </c>
      <c r="E30" s="665" t="s">
        <v>4706</v>
      </c>
      <c r="F30" s="668">
        <v>1</v>
      </c>
      <c r="G30" s="668">
        <v>0</v>
      </c>
      <c r="H30" s="668"/>
      <c r="I30" s="668">
        <v>0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4852</v>
      </c>
      <c r="B31" s="665" t="s">
        <v>4810</v>
      </c>
      <c r="C31" s="665" t="s">
        <v>4694</v>
      </c>
      <c r="D31" s="665" t="s">
        <v>4819</v>
      </c>
      <c r="E31" s="665" t="s">
        <v>4820</v>
      </c>
      <c r="F31" s="668">
        <v>3</v>
      </c>
      <c r="G31" s="668">
        <v>698</v>
      </c>
      <c r="H31" s="668">
        <v>1</v>
      </c>
      <c r="I31" s="668">
        <v>232.66666666666666</v>
      </c>
      <c r="J31" s="668">
        <v>2</v>
      </c>
      <c r="K31" s="668">
        <v>470</v>
      </c>
      <c r="L31" s="668">
        <v>0.67335243553008595</v>
      </c>
      <c r="M31" s="668">
        <v>235</v>
      </c>
      <c r="N31" s="668">
        <v>2</v>
      </c>
      <c r="O31" s="668">
        <v>502</v>
      </c>
      <c r="P31" s="681">
        <v>0.71919770773638969</v>
      </c>
      <c r="Q31" s="669">
        <v>251</v>
      </c>
    </row>
    <row r="32" spans="1:17" ht="14.4" customHeight="1" x14ac:dyDescent="0.3">
      <c r="A32" s="664" t="s">
        <v>4853</v>
      </c>
      <c r="B32" s="665" t="s">
        <v>4688</v>
      </c>
      <c r="C32" s="665" t="s">
        <v>4694</v>
      </c>
      <c r="D32" s="665" t="s">
        <v>4697</v>
      </c>
      <c r="E32" s="665" t="s">
        <v>4698</v>
      </c>
      <c r="F32" s="668">
        <v>2</v>
      </c>
      <c r="G32" s="668">
        <v>70</v>
      </c>
      <c r="H32" s="668">
        <v>1</v>
      </c>
      <c r="I32" s="668">
        <v>35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4853</v>
      </c>
      <c r="B33" s="665" t="s">
        <v>4688</v>
      </c>
      <c r="C33" s="665" t="s">
        <v>4694</v>
      </c>
      <c r="D33" s="665" t="s">
        <v>4701</v>
      </c>
      <c r="E33" s="665" t="s">
        <v>4702</v>
      </c>
      <c r="F33" s="668"/>
      <c r="G33" s="668"/>
      <c r="H33" s="668"/>
      <c r="I33" s="668"/>
      <c r="J33" s="668">
        <v>1</v>
      </c>
      <c r="K33" s="668">
        <v>180</v>
      </c>
      <c r="L33" s="668"/>
      <c r="M33" s="668">
        <v>180</v>
      </c>
      <c r="N33" s="668"/>
      <c r="O33" s="668"/>
      <c r="P33" s="681"/>
      <c r="Q33" s="669"/>
    </row>
    <row r="34" spans="1:17" ht="14.4" customHeight="1" x14ac:dyDescent="0.3">
      <c r="A34" s="664" t="s">
        <v>4853</v>
      </c>
      <c r="B34" s="665" t="s">
        <v>4688</v>
      </c>
      <c r="C34" s="665" t="s">
        <v>4694</v>
      </c>
      <c r="D34" s="665" t="s">
        <v>4705</v>
      </c>
      <c r="E34" s="665" t="s">
        <v>4706</v>
      </c>
      <c r="F34" s="668"/>
      <c r="G34" s="668"/>
      <c r="H34" s="668"/>
      <c r="I34" s="668"/>
      <c r="J34" s="668">
        <v>1</v>
      </c>
      <c r="K34" s="668">
        <v>0</v>
      </c>
      <c r="L34" s="668"/>
      <c r="M34" s="668">
        <v>0</v>
      </c>
      <c r="N34" s="668"/>
      <c r="O34" s="668"/>
      <c r="P34" s="681"/>
      <c r="Q34" s="669"/>
    </row>
    <row r="35" spans="1:17" ht="14.4" customHeight="1" x14ac:dyDescent="0.3">
      <c r="A35" s="664" t="s">
        <v>4853</v>
      </c>
      <c r="B35" s="665" t="s">
        <v>4688</v>
      </c>
      <c r="C35" s="665" t="s">
        <v>4694</v>
      </c>
      <c r="D35" s="665" t="s">
        <v>4711</v>
      </c>
      <c r="E35" s="665" t="s">
        <v>4712</v>
      </c>
      <c r="F35" s="668">
        <v>1</v>
      </c>
      <c r="G35" s="668">
        <v>330</v>
      </c>
      <c r="H35" s="668">
        <v>1</v>
      </c>
      <c r="I35" s="668">
        <v>330</v>
      </c>
      <c r="J35" s="668">
        <v>1</v>
      </c>
      <c r="K35" s="668">
        <v>331</v>
      </c>
      <c r="L35" s="668">
        <v>1.0030303030303029</v>
      </c>
      <c r="M35" s="668">
        <v>331</v>
      </c>
      <c r="N35" s="668"/>
      <c r="O35" s="668"/>
      <c r="P35" s="681"/>
      <c r="Q35" s="669"/>
    </row>
    <row r="36" spans="1:17" ht="14.4" customHeight="1" x14ac:dyDescent="0.3">
      <c r="A36" s="664" t="s">
        <v>4853</v>
      </c>
      <c r="B36" s="665" t="s">
        <v>4688</v>
      </c>
      <c r="C36" s="665" t="s">
        <v>4694</v>
      </c>
      <c r="D36" s="665" t="s">
        <v>1168</v>
      </c>
      <c r="E36" s="665" t="s">
        <v>4713</v>
      </c>
      <c r="F36" s="668">
        <v>2</v>
      </c>
      <c r="G36" s="668">
        <v>326</v>
      </c>
      <c r="H36" s="668">
        <v>1</v>
      </c>
      <c r="I36" s="668">
        <v>163</v>
      </c>
      <c r="J36" s="668">
        <v>1</v>
      </c>
      <c r="K36" s="668">
        <v>165</v>
      </c>
      <c r="L36" s="668">
        <v>0.50613496932515334</v>
      </c>
      <c r="M36" s="668">
        <v>165</v>
      </c>
      <c r="N36" s="668"/>
      <c r="O36" s="668"/>
      <c r="P36" s="681"/>
      <c r="Q36" s="669"/>
    </row>
    <row r="37" spans="1:17" ht="14.4" customHeight="1" x14ac:dyDescent="0.3">
      <c r="A37" s="664" t="s">
        <v>4853</v>
      </c>
      <c r="B37" s="665" t="s">
        <v>4716</v>
      </c>
      <c r="C37" s="665" t="s">
        <v>4854</v>
      </c>
      <c r="D37" s="665" t="s">
        <v>4855</v>
      </c>
      <c r="E37" s="665" t="s">
        <v>4856</v>
      </c>
      <c r="F37" s="668"/>
      <c r="G37" s="668"/>
      <c r="H37" s="668"/>
      <c r="I37" s="668"/>
      <c r="J37" s="668"/>
      <c r="K37" s="668"/>
      <c r="L37" s="668"/>
      <c r="M37" s="668"/>
      <c r="N37" s="668">
        <v>1</v>
      </c>
      <c r="O37" s="668">
        <v>1212.55</v>
      </c>
      <c r="P37" s="681"/>
      <c r="Q37" s="669">
        <v>1212.55</v>
      </c>
    </row>
    <row r="38" spans="1:17" ht="14.4" customHeight="1" x14ac:dyDescent="0.3">
      <c r="A38" s="664" t="s">
        <v>4853</v>
      </c>
      <c r="B38" s="665" t="s">
        <v>4716</v>
      </c>
      <c r="C38" s="665" t="s">
        <v>4854</v>
      </c>
      <c r="D38" s="665" t="s">
        <v>4857</v>
      </c>
      <c r="E38" s="665" t="s">
        <v>4858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1075.75</v>
      </c>
      <c r="P38" s="681"/>
      <c r="Q38" s="669">
        <v>1075.75</v>
      </c>
    </row>
    <row r="39" spans="1:17" ht="14.4" customHeight="1" x14ac:dyDescent="0.3">
      <c r="A39" s="664" t="s">
        <v>4853</v>
      </c>
      <c r="B39" s="665" t="s">
        <v>4716</v>
      </c>
      <c r="C39" s="665" t="s">
        <v>4694</v>
      </c>
      <c r="D39" s="665" t="s">
        <v>4741</v>
      </c>
      <c r="E39" s="665" t="s">
        <v>4742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299</v>
      </c>
      <c r="P39" s="681"/>
      <c r="Q39" s="669">
        <v>299</v>
      </c>
    </row>
    <row r="40" spans="1:17" ht="14.4" customHeight="1" x14ac:dyDescent="0.3">
      <c r="A40" s="664" t="s">
        <v>4853</v>
      </c>
      <c r="B40" s="665" t="s">
        <v>4716</v>
      </c>
      <c r="C40" s="665" t="s">
        <v>4694</v>
      </c>
      <c r="D40" s="665" t="s">
        <v>4697</v>
      </c>
      <c r="E40" s="665" t="s">
        <v>4698</v>
      </c>
      <c r="F40" s="668">
        <v>5</v>
      </c>
      <c r="G40" s="668">
        <v>174</v>
      </c>
      <c r="H40" s="668">
        <v>1</v>
      </c>
      <c r="I40" s="668">
        <v>34.799999999999997</v>
      </c>
      <c r="J40" s="668">
        <v>3</v>
      </c>
      <c r="K40" s="668">
        <v>105</v>
      </c>
      <c r="L40" s="668">
        <v>0.60344827586206895</v>
      </c>
      <c r="M40" s="668">
        <v>35</v>
      </c>
      <c r="N40" s="668">
        <v>3</v>
      </c>
      <c r="O40" s="668">
        <v>111</v>
      </c>
      <c r="P40" s="681">
        <v>0.63793103448275867</v>
      </c>
      <c r="Q40" s="669">
        <v>37</v>
      </c>
    </row>
    <row r="41" spans="1:17" ht="14.4" customHeight="1" x14ac:dyDescent="0.3">
      <c r="A41" s="664" t="s">
        <v>4853</v>
      </c>
      <c r="B41" s="665" t="s">
        <v>4716</v>
      </c>
      <c r="C41" s="665" t="s">
        <v>4694</v>
      </c>
      <c r="D41" s="665" t="s">
        <v>4753</v>
      </c>
      <c r="E41" s="665" t="s">
        <v>4754</v>
      </c>
      <c r="F41" s="668">
        <v>19</v>
      </c>
      <c r="G41" s="668">
        <v>4440</v>
      </c>
      <c r="H41" s="668">
        <v>1</v>
      </c>
      <c r="I41" s="668">
        <v>233.68421052631578</v>
      </c>
      <c r="J41" s="668">
        <v>38</v>
      </c>
      <c r="K41" s="668">
        <v>8930</v>
      </c>
      <c r="L41" s="668">
        <v>2.0112612612612613</v>
      </c>
      <c r="M41" s="668">
        <v>235</v>
      </c>
      <c r="N41" s="668">
        <v>57</v>
      </c>
      <c r="O41" s="668">
        <v>14307</v>
      </c>
      <c r="P41" s="681">
        <v>3.2222972972972972</v>
      </c>
      <c r="Q41" s="669">
        <v>251</v>
      </c>
    </row>
    <row r="42" spans="1:17" ht="14.4" customHeight="1" x14ac:dyDescent="0.3">
      <c r="A42" s="664" t="s">
        <v>4853</v>
      </c>
      <c r="B42" s="665" t="s">
        <v>4716</v>
      </c>
      <c r="C42" s="665" t="s">
        <v>4694</v>
      </c>
      <c r="D42" s="665" t="s">
        <v>4755</v>
      </c>
      <c r="E42" s="665" t="s">
        <v>4756</v>
      </c>
      <c r="F42" s="668">
        <v>132</v>
      </c>
      <c r="G42" s="668">
        <v>15508</v>
      </c>
      <c r="H42" s="668">
        <v>1</v>
      </c>
      <c r="I42" s="668">
        <v>117.48484848484848</v>
      </c>
      <c r="J42" s="668">
        <v>163</v>
      </c>
      <c r="K42" s="668">
        <v>19234</v>
      </c>
      <c r="L42" s="668">
        <v>1.2402630900180551</v>
      </c>
      <c r="M42" s="668">
        <v>118</v>
      </c>
      <c r="N42" s="668">
        <v>127</v>
      </c>
      <c r="O42" s="668">
        <v>16002</v>
      </c>
      <c r="P42" s="681">
        <v>1.0318545266958989</v>
      </c>
      <c r="Q42" s="669">
        <v>126</v>
      </c>
    </row>
    <row r="43" spans="1:17" ht="14.4" customHeight="1" x14ac:dyDescent="0.3">
      <c r="A43" s="664" t="s">
        <v>4853</v>
      </c>
      <c r="B43" s="665" t="s">
        <v>4716</v>
      </c>
      <c r="C43" s="665" t="s">
        <v>4694</v>
      </c>
      <c r="D43" s="665" t="s">
        <v>4758</v>
      </c>
      <c r="E43" s="665" t="s">
        <v>4759</v>
      </c>
      <c r="F43" s="668">
        <v>2</v>
      </c>
      <c r="G43" s="668">
        <v>970</v>
      </c>
      <c r="H43" s="668">
        <v>1</v>
      </c>
      <c r="I43" s="668">
        <v>485</v>
      </c>
      <c r="J43" s="668"/>
      <c r="K43" s="668"/>
      <c r="L43" s="668"/>
      <c r="M43" s="668"/>
      <c r="N43" s="668">
        <v>1</v>
      </c>
      <c r="O43" s="668">
        <v>500</v>
      </c>
      <c r="P43" s="681">
        <v>0.51546391752577314</v>
      </c>
      <c r="Q43" s="669">
        <v>500</v>
      </c>
    </row>
    <row r="44" spans="1:17" ht="14.4" customHeight="1" x14ac:dyDescent="0.3">
      <c r="A44" s="664" t="s">
        <v>4853</v>
      </c>
      <c r="B44" s="665" t="s">
        <v>4716</v>
      </c>
      <c r="C44" s="665" t="s">
        <v>4694</v>
      </c>
      <c r="D44" s="665" t="s">
        <v>4762</v>
      </c>
      <c r="E44" s="665" t="s">
        <v>4763</v>
      </c>
      <c r="F44" s="668">
        <v>2</v>
      </c>
      <c r="G44" s="668">
        <v>412</v>
      </c>
      <c r="H44" s="668">
        <v>1</v>
      </c>
      <c r="I44" s="668">
        <v>206</v>
      </c>
      <c r="J44" s="668">
        <v>3</v>
      </c>
      <c r="K44" s="668">
        <v>621</v>
      </c>
      <c r="L44" s="668">
        <v>1.5072815533980584</v>
      </c>
      <c r="M44" s="668">
        <v>207</v>
      </c>
      <c r="N44" s="668">
        <v>1</v>
      </c>
      <c r="O44" s="668">
        <v>215</v>
      </c>
      <c r="P44" s="681">
        <v>0.52184466019417475</v>
      </c>
      <c r="Q44" s="669">
        <v>215</v>
      </c>
    </row>
    <row r="45" spans="1:17" ht="14.4" customHeight="1" x14ac:dyDescent="0.3">
      <c r="A45" s="664" t="s">
        <v>4853</v>
      </c>
      <c r="B45" s="665" t="s">
        <v>4716</v>
      </c>
      <c r="C45" s="665" t="s">
        <v>4694</v>
      </c>
      <c r="D45" s="665" t="s">
        <v>4766</v>
      </c>
      <c r="E45" s="665" t="s">
        <v>4767</v>
      </c>
      <c r="F45" s="668">
        <v>1</v>
      </c>
      <c r="G45" s="668">
        <v>706</v>
      </c>
      <c r="H45" s="668">
        <v>1</v>
      </c>
      <c r="I45" s="668">
        <v>706</v>
      </c>
      <c r="J45" s="668"/>
      <c r="K45" s="668"/>
      <c r="L45" s="668"/>
      <c r="M45" s="668"/>
      <c r="N45" s="668">
        <v>3</v>
      </c>
      <c r="O45" s="668">
        <v>2157</v>
      </c>
      <c r="P45" s="681">
        <v>3.0552407932011332</v>
      </c>
      <c r="Q45" s="669">
        <v>719</v>
      </c>
    </row>
    <row r="46" spans="1:17" ht="14.4" customHeight="1" x14ac:dyDescent="0.3">
      <c r="A46" s="664" t="s">
        <v>4853</v>
      </c>
      <c r="B46" s="665" t="s">
        <v>4716</v>
      </c>
      <c r="C46" s="665" t="s">
        <v>4694</v>
      </c>
      <c r="D46" s="665" t="s">
        <v>4705</v>
      </c>
      <c r="E46" s="665" t="s">
        <v>4706</v>
      </c>
      <c r="F46" s="668">
        <v>10</v>
      </c>
      <c r="G46" s="668">
        <v>0</v>
      </c>
      <c r="H46" s="668"/>
      <c r="I46" s="668">
        <v>0</v>
      </c>
      <c r="J46" s="668">
        <v>46</v>
      </c>
      <c r="K46" s="668">
        <v>833.32</v>
      </c>
      <c r="L46" s="668"/>
      <c r="M46" s="668">
        <v>18.115652173913045</v>
      </c>
      <c r="N46" s="668">
        <v>4</v>
      </c>
      <c r="O46" s="668">
        <v>133.32</v>
      </c>
      <c r="P46" s="681"/>
      <c r="Q46" s="669">
        <v>33.33</v>
      </c>
    </row>
    <row r="47" spans="1:17" ht="14.4" customHeight="1" x14ac:dyDescent="0.3">
      <c r="A47" s="664" t="s">
        <v>4853</v>
      </c>
      <c r="B47" s="665" t="s">
        <v>4716</v>
      </c>
      <c r="C47" s="665" t="s">
        <v>4694</v>
      </c>
      <c r="D47" s="665" t="s">
        <v>4768</v>
      </c>
      <c r="E47" s="665" t="s">
        <v>4769</v>
      </c>
      <c r="F47" s="668">
        <v>12</v>
      </c>
      <c r="G47" s="668">
        <v>980</v>
      </c>
      <c r="H47" s="668">
        <v>1</v>
      </c>
      <c r="I47" s="668">
        <v>81.666666666666671</v>
      </c>
      <c r="J47" s="668">
        <v>19</v>
      </c>
      <c r="K47" s="668">
        <v>1558</v>
      </c>
      <c r="L47" s="668">
        <v>1.5897959183673469</v>
      </c>
      <c r="M47" s="668">
        <v>82</v>
      </c>
      <c r="N47" s="668">
        <v>28</v>
      </c>
      <c r="O47" s="668">
        <v>2408</v>
      </c>
      <c r="P47" s="681">
        <v>2.4571428571428573</v>
      </c>
      <c r="Q47" s="669">
        <v>86</v>
      </c>
    </row>
    <row r="48" spans="1:17" ht="14.4" customHeight="1" x14ac:dyDescent="0.3">
      <c r="A48" s="664" t="s">
        <v>4853</v>
      </c>
      <c r="B48" s="665" t="s">
        <v>4716</v>
      </c>
      <c r="C48" s="665" t="s">
        <v>4694</v>
      </c>
      <c r="D48" s="665" t="s">
        <v>4778</v>
      </c>
      <c r="E48" s="665" t="s">
        <v>4779</v>
      </c>
      <c r="F48" s="668">
        <v>2</v>
      </c>
      <c r="G48" s="668">
        <v>866</v>
      </c>
      <c r="H48" s="668">
        <v>1</v>
      </c>
      <c r="I48" s="668">
        <v>433</v>
      </c>
      <c r="J48" s="668"/>
      <c r="K48" s="668"/>
      <c r="L48" s="668"/>
      <c r="M48" s="668"/>
      <c r="N48" s="668">
        <v>1</v>
      </c>
      <c r="O48" s="668">
        <v>444</v>
      </c>
      <c r="P48" s="681">
        <v>0.51270207852193994</v>
      </c>
      <c r="Q48" s="669">
        <v>444</v>
      </c>
    </row>
    <row r="49" spans="1:17" ht="14.4" customHeight="1" x14ac:dyDescent="0.3">
      <c r="A49" s="664" t="s">
        <v>4853</v>
      </c>
      <c r="B49" s="665" t="s">
        <v>4716</v>
      </c>
      <c r="C49" s="665" t="s">
        <v>4694</v>
      </c>
      <c r="D49" s="665" t="s">
        <v>4782</v>
      </c>
      <c r="E49" s="665" t="s">
        <v>4783</v>
      </c>
      <c r="F49" s="668">
        <v>2</v>
      </c>
      <c r="G49" s="668">
        <v>696</v>
      </c>
      <c r="H49" s="668">
        <v>1</v>
      </c>
      <c r="I49" s="668">
        <v>348</v>
      </c>
      <c r="J49" s="668">
        <v>8</v>
      </c>
      <c r="K49" s="668">
        <v>2792</v>
      </c>
      <c r="L49" s="668">
        <v>4.0114942528735629</v>
      </c>
      <c r="M49" s="668">
        <v>349</v>
      </c>
      <c r="N49" s="668">
        <v>1</v>
      </c>
      <c r="O49" s="668">
        <v>372</v>
      </c>
      <c r="P49" s="681">
        <v>0.53448275862068961</v>
      </c>
      <c r="Q49" s="669">
        <v>372</v>
      </c>
    </row>
    <row r="50" spans="1:17" ht="14.4" customHeight="1" x14ac:dyDescent="0.3">
      <c r="A50" s="664" t="s">
        <v>4853</v>
      </c>
      <c r="B50" s="665" t="s">
        <v>4716</v>
      </c>
      <c r="C50" s="665" t="s">
        <v>4694</v>
      </c>
      <c r="D50" s="665" t="s">
        <v>4790</v>
      </c>
      <c r="E50" s="665" t="s">
        <v>4791</v>
      </c>
      <c r="F50" s="668">
        <v>6</v>
      </c>
      <c r="G50" s="668">
        <v>1067</v>
      </c>
      <c r="H50" s="668">
        <v>1</v>
      </c>
      <c r="I50" s="668">
        <v>177.83333333333334</v>
      </c>
      <c r="J50" s="668">
        <v>27</v>
      </c>
      <c r="K50" s="668">
        <v>4833</v>
      </c>
      <c r="L50" s="668">
        <v>4.5295220243673855</v>
      </c>
      <c r="M50" s="668">
        <v>179</v>
      </c>
      <c r="N50" s="668">
        <v>33</v>
      </c>
      <c r="O50" s="668">
        <v>6039</v>
      </c>
      <c r="P50" s="681">
        <v>5.65979381443299</v>
      </c>
      <c r="Q50" s="669">
        <v>183</v>
      </c>
    </row>
    <row r="51" spans="1:17" ht="14.4" customHeight="1" x14ac:dyDescent="0.3">
      <c r="A51" s="664" t="s">
        <v>4853</v>
      </c>
      <c r="B51" s="665" t="s">
        <v>4716</v>
      </c>
      <c r="C51" s="665" t="s">
        <v>4694</v>
      </c>
      <c r="D51" s="665" t="s">
        <v>4792</v>
      </c>
      <c r="E51" s="665" t="s">
        <v>4793</v>
      </c>
      <c r="F51" s="668"/>
      <c r="G51" s="668"/>
      <c r="H51" s="668"/>
      <c r="I51" s="668"/>
      <c r="J51" s="668">
        <v>1</v>
      </c>
      <c r="K51" s="668">
        <v>635</v>
      </c>
      <c r="L51" s="668"/>
      <c r="M51" s="668">
        <v>635</v>
      </c>
      <c r="N51" s="668">
        <v>1</v>
      </c>
      <c r="O51" s="668">
        <v>648</v>
      </c>
      <c r="P51" s="681"/>
      <c r="Q51" s="669">
        <v>648</v>
      </c>
    </row>
    <row r="52" spans="1:17" ht="14.4" customHeight="1" x14ac:dyDescent="0.3">
      <c r="A52" s="664" t="s">
        <v>4853</v>
      </c>
      <c r="B52" s="665" t="s">
        <v>4716</v>
      </c>
      <c r="C52" s="665" t="s">
        <v>4694</v>
      </c>
      <c r="D52" s="665" t="s">
        <v>4794</v>
      </c>
      <c r="E52" s="665" t="s">
        <v>4795</v>
      </c>
      <c r="F52" s="668">
        <v>27</v>
      </c>
      <c r="G52" s="668">
        <v>9577</v>
      </c>
      <c r="H52" s="668">
        <v>1</v>
      </c>
      <c r="I52" s="668">
        <v>354.7037037037037</v>
      </c>
      <c r="J52" s="668">
        <v>33</v>
      </c>
      <c r="K52" s="668">
        <v>11748</v>
      </c>
      <c r="L52" s="668">
        <v>1.2266889422574918</v>
      </c>
      <c r="M52" s="668">
        <v>356</v>
      </c>
      <c r="N52" s="668">
        <v>47</v>
      </c>
      <c r="O52" s="668">
        <v>17108</v>
      </c>
      <c r="P52" s="681">
        <v>1.7863631617416729</v>
      </c>
      <c r="Q52" s="669">
        <v>364</v>
      </c>
    </row>
    <row r="53" spans="1:17" ht="14.4" customHeight="1" x14ac:dyDescent="0.3">
      <c r="A53" s="664" t="s">
        <v>4853</v>
      </c>
      <c r="B53" s="665" t="s">
        <v>4716</v>
      </c>
      <c r="C53" s="665" t="s">
        <v>4694</v>
      </c>
      <c r="D53" s="665" t="s">
        <v>4796</v>
      </c>
      <c r="E53" s="665" t="s">
        <v>4797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120</v>
      </c>
      <c r="P53" s="681"/>
      <c r="Q53" s="669">
        <v>120</v>
      </c>
    </row>
    <row r="54" spans="1:17" ht="14.4" customHeight="1" x14ac:dyDescent="0.3">
      <c r="A54" s="664" t="s">
        <v>4853</v>
      </c>
      <c r="B54" s="665" t="s">
        <v>4716</v>
      </c>
      <c r="C54" s="665" t="s">
        <v>4694</v>
      </c>
      <c r="D54" s="665" t="s">
        <v>4800</v>
      </c>
      <c r="E54" s="665" t="s">
        <v>4801</v>
      </c>
      <c r="F54" s="668">
        <v>3</v>
      </c>
      <c r="G54" s="668">
        <v>2279</v>
      </c>
      <c r="H54" s="668">
        <v>1</v>
      </c>
      <c r="I54" s="668">
        <v>759.66666666666663</v>
      </c>
      <c r="J54" s="668">
        <v>14</v>
      </c>
      <c r="K54" s="668">
        <v>10710</v>
      </c>
      <c r="L54" s="668">
        <v>4.6994295743747259</v>
      </c>
      <c r="M54" s="668">
        <v>765</v>
      </c>
      <c r="N54" s="668">
        <v>12</v>
      </c>
      <c r="O54" s="668">
        <v>9336</v>
      </c>
      <c r="P54" s="681">
        <v>4.0965335673541023</v>
      </c>
      <c r="Q54" s="669">
        <v>778</v>
      </c>
    </row>
    <row r="55" spans="1:17" ht="14.4" customHeight="1" x14ac:dyDescent="0.3">
      <c r="A55" s="664" t="s">
        <v>4853</v>
      </c>
      <c r="B55" s="665" t="s">
        <v>4716</v>
      </c>
      <c r="C55" s="665" t="s">
        <v>4694</v>
      </c>
      <c r="D55" s="665" t="s">
        <v>4804</v>
      </c>
      <c r="E55" s="665" t="s">
        <v>4805</v>
      </c>
      <c r="F55" s="668">
        <v>5</v>
      </c>
      <c r="G55" s="668">
        <v>3857</v>
      </c>
      <c r="H55" s="668">
        <v>1</v>
      </c>
      <c r="I55" s="668">
        <v>771.4</v>
      </c>
      <c r="J55" s="668">
        <v>5</v>
      </c>
      <c r="K55" s="668">
        <v>3885</v>
      </c>
      <c r="L55" s="668">
        <v>1.0072595281306715</v>
      </c>
      <c r="M55" s="668">
        <v>777</v>
      </c>
      <c r="N55" s="668">
        <v>2</v>
      </c>
      <c r="O55" s="668">
        <v>1584</v>
      </c>
      <c r="P55" s="681">
        <v>0.41068187710655951</v>
      </c>
      <c r="Q55" s="669">
        <v>792</v>
      </c>
    </row>
    <row r="56" spans="1:17" ht="14.4" customHeight="1" x14ac:dyDescent="0.3">
      <c r="A56" s="664" t="s">
        <v>4853</v>
      </c>
      <c r="B56" s="665" t="s">
        <v>4716</v>
      </c>
      <c r="C56" s="665" t="s">
        <v>4694</v>
      </c>
      <c r="D56" s="665" t="s">
        <v>4808</v>
      </c>
      <c r="E56" s="665" t="s">
        <v>4809</v>
      </c>
      <c r="F56" s="668">
        <v>11</v>
      </c>
      <c r="G56" s="668">
        <v>11198</v>
      </c>
      <c r="H56" s="668">
        <v>1</v>
      </c>
      <c r="I56" s="668">
        <v>1018</v>
      </c>
      <c r="J56" s="668">
        <v>18</v>
      </c>
      <c r="K56" s="668">
        <v>18396</v>
      </c>
      <c r="L56" s="668">
        <v>1.6427933559564207</v>
      </c>
      <c r="M56" s="668">
        <v>1022</v>
      </c>
      <c r="N56" s="668">
        <v>43</v>
      </c>
      <c r="O56" s="668">
        <v>46999</v>
      </c>
      <c r="P56" s="681">
        <v>4.1970887658510447</v>
      </c>
      <c r="Q56" s="669">
        <v>1093</v>
      </c>
    </row>
    <row r="57" spans="1:17" ht="14.4" customHeight="1" x14ac:dyDescent="0.3">
      <c r="A57" s="664" t="s">
        <v>4853</v>
      </c>
      <c r="B57" s="665" t="s">
        <v>4810</v>
      </c>
      <c r="C57" s="665" t="s">
        <v>4694</v>
      </c>
      <c r="D57" s="665" t="s">
        <v>4697</v>
      </c>
      <c r="E57" s="665" t="s">
        <v>4698</v>
      </c>
      <c r="F57" s="668">
        <v>12</v>
      </c>
      <c r="G57" s="668">
        <v>419</v>
      </c>
      <c r="H57" s="668">
        <v>1</v>
      </c>
      <c r="I57" s="668">
        <v>34.916666666666664</v>
      </c>
      <c r="J57" s="668">
        <v>9</v>
      </c>
      <c r="K57" s="668">
        <v>315</v>
      </c>
      <c r="L57" s="668">
        <v>0.75178997613365151</v>
      </c>
      <c r="M57" s="668">
        <v>35</v>
      </c>
      <c r="N57" s="668">
        <v>12</v>
      </c>
      <c r="O57" s="668">
        <v>444</v>
      </c>
      <c r="P57" s="681">
        <v>1.0596658711217184</v>
      </c>
      <c r="Q57" s="669">
        <v>37</v>
      </c>
    </row>
    <row r="58" spans="1:17" ht="14.4" customHeight="1" x14ac:dyDescent="0.3">
      <c r="A58" s="664" t="s">
        <v>4853</v>
      </c>
      <c r="B58" s="665" t="s">
        <v>4810</v>
      </c>
      <c r="C58" s="665" t="s">
        <v>4694</v>
      </c>
      <c r="D58" s="665" t="s">
        <v>4815</v>
      </c>
      <c r="E58" s="665" t="s">
        <v>4816</v>
      </c>
      <c r="F58" s="668">
        <v>10</v>
      </c>
      <c r="G58" s="668">
        <v>1174</v>
      </c>
      <c r="H58" s="668">
        <v>1</v>
      </c>
      <c r="I58" s="668">
        <v>117.4</v>
      </c>
      <c r="J58" s="668">
        <v>11</v>
      </c>
      <c r="K58" s="668">
        <v>1298</v>
      </c>
      <c r="L58" s="668">
        <v>1.1056218057921636</v>
      </c>
      <c r="M58" s="668">
        <v>118</v>
      </c>
      <c r="N58" s="668">
        <v>13</v>
      </c>
      <c r="O58" s="668">
        <v>1638</v>
      </c>
      <c r="P58" s="681">
        <v>1.395229982964225</v>
      </c>
      <c r="Q58" s="669">
        <v>126</v>
      </c>
    </row>
    <row r="59" spans="1:17" ht="14.4" customHeight="1" x14ac:dyDescent="0.3">
      <c r="A59" s="664" t="s">
        <v>4853</v>
      </c>
      <c r="B59" s="665" t="s">
        <v>4810</v>
      </c>
      <c r="C59" s="665" t="s">
        <v>4694</v>
      </c>
      <c r="D59" s="665" t="s">
        <v>4705</v>
      </c>
      <c r="E59" s="665" t="s">
        <v>4706</v>
      </c>
      <c r="F59" s="668">
        <v>2</v>
      </c>
      <c r="G59" s="668">
        <v>0</v>
      </c>
      <c r="H59" s="668"/>
      <c r="I59" s="668">
        <v>0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4853</v>
      </c>
      <c r="B60" s="665" t="s">
        <v>4810</v>
      </c>
      <c r="C60" s="665" t="s">
        <v>4694</v>
      </c>
      <c r="D60" s="665" t="s">
        <v>4768</v>
      </c>
      <c r="E60" s="665" t="s">
        <v>4769</v>
      </c>
      <c r="F60" s="668"/>
      <c r="G60" s="668"/>
      <c r="H60" s="668"/>
      <c r="I60" s="668"/>
      <c r="J60" s="668">
        <v>1</v>
      </c>
      <c r="K60" s="668">
        <v>82</v>
      </c>
      <c r="L60" s="668"/>
      <c r="M60" s="668">
        <v>82</v>
      </c>
      <c r="N60" s="668">
        <v>2</v>
      </c>
      <c r="O60" s="668">
        <v>172</v>
      </c>
      <c r="P60" s="681"/>
      <c r="Q60" s="669">
        <v>86</v>
      </c>
    </row>
    <row r="61" spans="1:17" ht="14.4" customHeight="1" x14ac:dyDescent="0.3">
      <c r="A61" s="664" t="s">
        <v>4853</v>
      </c>
      <c r="B61" s="665" t="s">
        <v>4810</v>
      </c>
      <c r="C61" s="665" t="s">
        <v>4694</v>
      </c>
      <c r="D61" s="665" t="s">
        <v>4774</v>
      </c>
      <c r="E61" s="665" t="s">
        <v>4775</v>
      </c>
      <c r="F61" s="668"/>
      <c r="G61" s="668"/>
      <c r="H61" s="668"/>
      <c r="I61" s="668"/>
      <c r="J61" s="668">
        <v>0</v>
      </c>
      <c r="K61" s="668">
        <v>0</v>
      </c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4853</v>
      </c>
      <c r="B62" s="665" t="s">
        <v>4810</v>
      </c>
      <c r="C62" s="665" t="s">
        <v>4694</v>
      </c>
      <c r="D62" s="665" t="s">
        <v>4819</v>
      </c>
      <c r="E62" s="665" t="s">
        <v>4820</v>
      </c>
      <c r="F62" s="668">
        <v>30</v>
      </c>
      <c r="G62" s="668">
        <v>7000</v>
      </c>
      <c r="H62" s="668">
        <v>1</v>
      </c>
      <c r="I62" s="668">
        <v>233.33333333333334</v>
      </c>
      <c r="J62" s="668">
        <v>30</v>
      </c>
      <c r="K62" s="668">
        <v>7050</v>
      </c>
      <c r="L62" s="668">
        <v>1.0071428571428571</v>
      </c>
      <c r="M62" s="668">
        <v>235</v>
      </c>
      <c r="N62" s="668">
        <v>25</v>
      </c>
      <c r="O62" s="668">
        <v>6275</v>
      </c>
      <c r="P62" s="681">
        <v>0.89642857142857146</v>
      </c>
      <c r="Q62" s="669">
        <v>251</v>
      </c>
    </row>
    <row r="63" spans="1:17" ht="14.4" customHeight="1" x14ac:dyDescent="0.3">
      <c r="A63" s="664" t="s">
        <v>4853</v>
      </c>
      <c r="B63" s="665" t="s">
        <v>4810</v>
      </c>
      <c r="C63" s="665" t="s">
        <v>4694</v>
      </c>
      <c r="D63" s="665" t="s">
        <v>4823</v>
      </c>
      <c r="E63" s="665" t="s">
        <v>4824</v>
      </c>
      <c r="F63" s="668"/>
      <c r="G63" s="668"/>
      <c r="H63" s="668"/>
      <c r="I63" s="668"/>
      <c r="J63" s="668">
        <v>5</v>
      </c>
      <c r="K63" s="668">
        <v>1745</v>
      </c>
      <c r="L63" s="668"/>
      <c r="M63" s="668">
        <v>349</v>
      </c>
      <c r="N63" s="668"/>
      <c r="O63" s="668"/>
      <c r="P63" s="681"/>
      <c r="Q63" s="669"/>
    </row>
    <row r="64" spans="1:17" ht="14.4" customHeight="1" x14ac:dyDescent="0.3">
      <c r="A64" s="664" t="s">
        <v>4853</v>
      </c>
      <c r="B64" s="665" t="s">
        <v>4859</v>
      </c>
      <c r="C64" s="665" t="s">
        <v>4694</v>
      </c>
      <c r="D64" s="665" t="s">
        <v>4860</v>
      </c>
      <c r="E64" s="665" t="s">
        <v>4861</v>
      </c>
      <c r="F64" s="668"/>
      <c r="G64" s="668"/>
      <c r="H64" s="668"/>
      <c r="I64" s="668"/>
      <c r="J64" s="668"/>
      <c r="K64" s="668"/>
      <c r="L64" s="668"/>
      <c r="M64" s="668"/>
      <c r="N64" s="668">
        <v>2</v>
      </c>
      <c r="O64" s="668">
        <v>1730</v>
      </c>
      <c r="P64" s="681"/>
      <c r="Q64" s="669">
        <v>865</v>
      </c>
    </row>
    <row r="65" spans="1:17" ht="14.4" customHeight="1" x14ac:dyDescent="0.3">
      <c r="A65" s="664" t="s">
        <v>4862</v>
      </c>
      <c r="B65" s="665" t="s">
        <v>4688</v>
      </c>
      <c r="C65" s="665" t="s">
        <v>4694</v>
      </c>
      <c r="D65" s="665" t="s">
        <v>4701</v>
      </c>
      <c r="E65" s="665" t="s">
        <v>4702</v>
      </c>
      <c r="F65" s="668"/>
      <c r="G65" s="668"/>
      <c r="H65" s="668"/>
      <c r="I65" s="668"/>
      <c r="J65" s="668">
        <v>1</v>
      </c>
      <c r="K65" s="668">
        <v>180</v>
      </c>
      <c r="L65" s="668"/>
      <c r="M65" s="668">
        <v>180</v>
      </c>
      <c r="N65" s="668"/>
      <c r="O65" s="668"/>
      <c r="P65" s="681"/>
      <c r="Q65" s="669"/>
    </row>
    <row r="66" spans="1:17" ht="14.4" customHeight="1" x14ac:dyDescent="0.3">
      <c r="A66" s="664" t="s">
        <v>4862</v>
      </c>
      <c r="B66" s="665" t="s">
        <v>4716</v>
      </c>
      <c r="C66" s="665" t="s">
        <v>4694</v>
      </c>
      <c r="D66" s="665" t="s">
        <v>4697</v>
      </c>
      <c r="E66" s="665" t="s">
        <v>4698</v>
      </c>
      <c r="F66" s="668"/>
      <c r="G66" s="668"/>
      <c r="H66" s="668"/>
      <c r="I66" s="668"/>
      <c r="J66" s="668">
        <v>1</v>
      </c>
      <c r="K66" s="668">
        <v>35</v>
      </c>
      <c r="L66" s="668"/>
      <c r="M66" s="668">
        <v>35</v>
      </c>
      <c r="N66" s="668">
        <v>1</v>
      </c>
      <c r="O66" s="668">
        <v>37</v>
      </c>
      <c r="P66" s="681"/>
      <c r="Q66" s="669">
        <v>37</v>
      </c>
    </row>
    <row r="67" spans="1:17" ht="14.4" customHeight="1" x14ac:dyDescent="0.3">
      <c r="A67" s="664" t="s">
        <v>4862</v>
      </c>
      <c r="B67" s="665" t="s">
        <v>4716</v>
      </c>
      <c r="C67" s="665" t="s">
        <v>4694</v>
      </c>
      <c r="D67" s="665" t="s">
        <v>4753</v>
      </c>
      <c r="E67" s="665" t="s">
        <v>4754</v>
      </c>
      <c r="F67" s="668"/>
      <c r="G67" s="668"/>
      <c r="H67" s="668"/>
      <c r="I67" s="668"/>
      <c r="J67" s="668">
        <v>1</v>
      </c>
      <c r="K67" s="668">
        <v>235</v>
      </c>
      <c r="L67" s="668"/>
      <c r="M67" s="668">
        <v>235</v>
      </c>
      <c r="N67" s="668">
        <v>6</v>
      </c>
      <c r="O67" s="668">
        <v>1506</v>
      </c>
      <c r="P67" s="681"/>
      <c r="Q67" s="669">
        <v>251</v>
      </c>
    </row>
    <row r="68" spans="1:17" ht="14.4" customHeight="1" x14ac:dyDescent="0.3">
      <c r="A68" s="664" t="s">
        <v>4862</v>
      </c>
      <c r="B68" s="665" t="s">
        <v>4716</v>
      </c>
      <c r="C68" s="665" t="s">
        <v>4694</v>
      </c>
      <c r="D68" s="665" t="s">
        <v>4755</v>
      </c>
      <c r="E68" s="665" t="s">
        <v>4756</v>
      </c>
      <c r="F68" s="668"/>
      <c r="G68" s="668"/>
      <c r="H68" s="668"/>
      <c r="I68" s="668"/>
      <c r="J68" s="668">
        <v>1</v>
      </c>
      <c r="K68" s="668">
        <v>118</v>
      </c>
      <c r="L68" s="668"/>
      <c r="M68" s="668">
        <v>118</v>
      </c>
      <c r="N68" s="668">
        <v>3</v>
      </c>
      <c r="O68" s="668">
        <v>378</v>
      </c>
      <c r="P68" s="681"/>
      <c r="Q68" s="669">
        <v>126</v>
      </c>
    </row>
    <row r="69" spans="1:17" ht="14.4" customHeight="1" x14ac:dyDescent="0.3">
      <c r="A69" s="664" t="s">
        <v>4862</v>
      </c>
      <c r="B69" s="665" t="s">
        <v>4716</v>
      </c>
      <c r="C69" s="665" t="s">
        <v>4694</v>
      </c>
      <c r="D69" s="665" t="s">
        <v>4792</v>
      </c>
      <c r="E69" s="665" t="s">
        <v>4793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648</v>
      </c>
      <c r="P69" s="681"/>
      <c r="Q69" s="669">
        <v>648</v>
      </c>
    </row>
    <row r="70" spans="1:17" ht="14.4" customHeight="1" x14ac:dyDescent="0.3">
      <c r="A70" s="664" t="s">
        <v>4862</v>
      </c>
      <c r="B70" s="665" t="s">
        <v>4810</v>
      </c>
      <c r="C70" s="665" t="s">
        <v>4694</v>
      </c>
      <c r="D70" s="665" t="s">
        <v>4697</v>
      </c>
      <c r="E70" s="665" t="s">
        <v>4698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37</v>
      </c>
      <c r="P70" s="681"/>
      <c r="Q70" s="669">
        <v>37</v>
      </c>
    </row>
    <row r="71" spans="1:17" ht="14.4" customHeight="1" x14ac:dyDescent="0.3">
      <c r="A71" s="664" t="s">
        <v>4862</v>
      </c>
      <c r="B71" s="665" t="s">
        <v>4810</v>
      </c>
      <c r="C71" s="665" t="s">
        <v>4694</v>
      </c>
      <c r="D71" s="665" t="s">
        <v>4815</v>
      </c>
      <c r="E71" s="665" t="s">
        <v>4816</v>
      </c>
      <c r="F71" s="668"/>
      <c r="G71" s="668"/>
      <c r="H71" s="668"/>
      <c r="I71" s="668"/>
      <c r="J71" s="668">
        <v>2</v>
      </c>
      <c r="K71" s="668">
        <v>236</v>
      </c>
      <c r="L71" s="668"/>
      <c r="M71" s="668">
        <v>118</v>
      </c>
      <c r="N71" s="668"/>
      <c r="O71" s="668"/>
      <c r="P71" s="681"/>
      <c r="Q71" s="669"/>
    </row>
    <row r="72" spans="1:17" ht="14.4" customHeight="1" x14ac:dyDescent="0.3">
      <c r="A72" s="664" t="s">
        <v>4862</v>
      </c>
      <c r="B72" s="665" t="s">
        <v>4810</v>
      </c>
      <c r="C72" s="665" t="s">
        <v>4694</v>
      </c>
      <c r="D72" s="665" t="s">
        <v>4705</v>
      </c>
      <c r="E72" s="665" t="s">
        <v>4706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33.33</v>
      </c>
      <c r="P72" s="681"/>
      <c r="Q72" s="669">
        <v>33.33</v>
      </c>
    </row>
    <row r="73" spans="1:17" ht="14.4" customHeight="1" x14ac:dyDescent="0.3">
      <c r="A73" s="664" t="s">
        <v>4862</v>
      </c>
      <c r="B73" s="665" t="s">
        <v>4810</v>
      </c>
      <c r="C73" s="665" t="s">
        <v>4694</v>
      </c>
      <c r="D73" s="665" t="s">
        <v>4819</v>
      </c>
      <c r="E73" s="665" t="s">
        <v>4820</v>
      </c>
      <c r="F73" s="668"/>
      <c r="G73" s="668"/>
      <c r="H73" s="668"/>
      <c r="I73" s="668"/>
      <c r="J73" s="668">
        <v>4</v>
      </c>
      <c r="K73" s="668">
        <v>940</v>
      </c>
      <c r="L73" s="668"/>
      <c r="M73" s="668">
        <v>235</v>
      </c>
      <c r="N73" s="668">
        <v>1</v>
      </c>
      <c r="O73" s="668">
        <v>251</v>
      </c>
      <c r="P73" s="681"/>
      <c r="Q73" s="669">
        <v>251</v>
      </c>
    </row>
    <row r="74" spans="1:17" ht="14.4" customHeight="1" x14ac:dyDescent="0.3">
      <c r="A74" s="664" t="s">
        <v>4862</v>
      </c>
      <c r="B74" s="665" t="s">
        <v>4859</v>
      </c>
      <c r="C74" s="665" t="s">
        <v>4694</v>
      </c>
      <c r="D74" s="665" t="s">
        <v>4863</v>
      </c>
      <c r="E74" s="665" t="s">
        <v>4864</v>
      </c>
      <c r="F74" s="668"/>
      <c r="G74" s="668"/>
      <c r="H74" s="668"/>
      <c r="I74" s="668"/>
      <c r="J74" s="668">
        <v>1</v>
      </c>
      <c r="K74" s="668">
        <v>0</v>
      </c>
      <c r="L74" s="668"/>
      <c r="M74" s="668">
        <v>0</v>
      </c>
      <c r="N74" s="668"/>
      <c r="O74" s="668"/>
      <c r="P74" s="681"/>
      <c r="Q74" s="669"/>
    </row>
    <row r="75" spans="1:17" ht="14.4" customHeight="1" x14ac:dyDescent="0.3">
      <c r="A75" s="664" t="s">
        <v>4862</v>
      </c>
      <c r="B75" s="665" t="s">
        <v>4859</v>
      </c>
      <c r="C75" s="665" t="s">
        <v>4694</v>
      </c>
      <c r="D75" s="665" t="s">
        <v>4865</v>
      </c>
      <c r="E75" s="665" t="s">
        <v>4866</v>
      </c>
      <c r="F75" s="668"/>
      <c r="G75" s="668"/>
      <c r="H75" s="668"/>
      <c r="I75" s="668"/>
      <c r="J75" s="668">
        <v>1</v>
      </c>
      <c r="K75" s="668">
        <v>0</v>
      </c>
      <c r="L75" s="668"/>
      <c r="M75" s="668">
        <v>0</v>
      </c>
      <c r="N75" s="668"/>
      <c r="O75" s="668"/>
      <c r="P75" s="681"/>
      <c r="Q75" s="669"/>
    </row>
    <row r="76" spans="1:17" ht="14.4" customHeight="1" x14ac:dyDescent="0.3">
      <c r="A76" s="664" t="s">
        <v>4862</v>
      </c>
      <c r="B76" s="665" t="s">
        <v>4859</v>
      </c>
      <c r="C76" s="665" t="s">
        <v>4694</v>
      </c>
      <c r="D76" s="665" t="s">
        <v>4867</v>
      </c>
      <c r="E76" s="665" t="s">
        <v>4868</v>
      </c>
      <c r="F76" s="668"/>
      <c r="G76" s="668"/>
      <c r="H76" s="668"/>
      <c r="I76" s="668"/>
      <c r="J76" s="668">
        <v>1</v>
      </c>
      <c r="K76" s="668">
        <v>0</v>
      </c>
      <c r="L76" s="668"/>
      <c r="M76" s="668">
        <v>0</v>
      </c>
      <c r="N76" s="668"/>
      <c r="O76" s="668"/>
      <c r="P76" s="681"/>
      <c r="Q76" s="669"/>
    </row>
    <row r="77" spans="1:17" ht="14.4" customHeight="1" x14ac:dyDescent="0.3">
      <c r="A77" s="664" t="s">
        <v>4862</v>
      </c>
      <c r="B77" s="665" t="s">
        <v>4859</v>
      </c>
      <c r="C77" s="665" t="s">
        <v>4694</v>
      </c>
      <c r="D77" s="665" t="s">
        <v>4869</v>
      </c>
      <c r="E77" s="665" t="s">
        <v>4870</v>
      </c>
      <c r="F77" s="668"/>
      <c r="G77" s="668"/>
      <c r="H77" s="668"/>
      <c r="I77" s="668"/>
      <c r="J77" s="668">
        <v>1</v>
      </c>
      <c r="K77" s="668">
        <v>0</v>
      </c>
      <c r="L77" s="668"/>
      <c r="M77" s="668">
        <v>0</v>
      </c>
      <c r="N77" s="668"/>
      <c r="O77" s="668"/>
      <c r="P77" s="681"/>
      <c r="Q77" s="669"/>
    </row>
    <row r="78" spans="1:17" ht="14.4" customHeight="1" x14ac:dyDescent="0.3">
      <c r="A78" s="664" t="s">
        <v>4862</v>
      </c>
      <c r="B78" s="665" t="s">
        <v>4859</v>
      </c>
      <c r="C78" s="665" t="s">
        <v>4694</v>
      </c>
      <c r="D78" s="665" t="s">
        <v>4871</v>
      </c>
      <c r="E78" s="665" t="s">
        <v>4872</v>
      </c>
      <c r="F78" s="668"/>
      <c r="G78" s="668"/>
      <c r="H78" s="668"/>
      <c r="I78" s="668"/>
      <c r="J78" s="668">
        <v>1</v>
      </c>
      <c r="K78" s="668">
        <v>0</v>
      </c>
      <c r="L78" s="668"/>
      <c r="M78" s="668">
        <v>0</v>
      </c>
      <c r="N78" s="668"/>
      <c r="O78" s="668"/>
      <c r="P78" s="681"/>
      <c r="Q78" s="669"/>
    </row>
    <row r="79" spans="1:17" ht="14.4" customHeight="1" x14ac:dyDescent="0.3">
      <c r="A79" s="664" t="s">
        <v>527</v>
      </c>
      <c r="B79" s="665" t="s">
        <v>4688</v>
      </c>
      <c r="C79" s="665" t="s">
        <v>4694</v>
      </c>
      <c r="D79" s="665" t="s">
        <v>4697</v>
      </c>
      <c r="E79" s="665" t="s">
        <v>4698</v>
      </c>
      <c r="F79" s="668">
        <v>2</v>
      </c>
      <c r="G79" s="668">
        <v>69</v>
      </c>
      <c r="H79" s="668">
        <v>1</v>
      </c>
      <c r="I79" s="668">
        <v>34.5</v>
      </c>
      <c r="J79" s="668">
        <v>2</v>
      </c>
      <c r="K79" s="668">
        <v>70</v>
      </c>
      <c r="L79" s="668">
        <v>1.0144927536231885</v>
      </c>
      <c r="M79" s="668">
        <v>35</v>
      </c>
      <c r="N79" s="668">
        <v>1</v>
      </c>
      <c r="O79" s="668">
        <v>37</v>
      </c>
      <c r="P79" s="681">
        <v>0.53623188405797106</v>
      </c>
      <c r="Q79" s="669">
        <v>37</v>
      </c>
    </row>
    <row r="80" spans="1:17" ht="14.4" customHeight="1" x14ac:dyDescent="0.3">
      <c r="A80" s="664" t="s">
        <v>527</v>
      </c>
      <c r="B80" s="665" t="s">
        <v>4688</v>
      </c>
      <c r="C80" s="665" t="s">
        <v>4694</v>
      </c>
      <c r="D80" s="665" t="s">
        <v>4701</v>
      </c>
      <c r="E80" s="665" t="s">
        <v>4702</v>
      </c>
      <c r="F80" s="668">
        <v>13</v>
      </c>
      <c r="G80" s="668">
        <v>2327</v>
      </c>
      <c r="H80" s="668">
        <v>1</v>
      </c>
      <c r="I80" s="668">
        <v>179</v>
      </c>
      <c r="J80" s="668">
        <v>22</v>
      </c>
      <c r="K80" s="668">
        <v>3960</v>
      </c>
      <c r="L80" s="668">
        <v>1.7017619252256124</v>
      </c>
      <c r="M80" s="668">
        <v>180</v>
      </c>
      <c r="N80" s="668">
        <v>2</v>
      </c>
      <c r="O80" s="668">
        <v>384</v>
      </c>
      <c r="P80" s="681">
        <v>0.16501933820369574</v>
      </c>
      <c r="Q80" s="669">
        <v>192</v>
      </c>
    </row>
    <row r="81" spans="1:17" ht="14.4" customHeight="1" x14ac:dyDescent="0.3">
      <c r="A81" s="664" t="s">
        <v>527</v>
      </c>
      <c r="B81" s="665" t="s">
        <v>4688</v>
      </c>
      <c r="C81" s="665" t="s">
        <v>4694</v>
      </c>
      <c r="D81" s="665" t="s">
        <v>4705</v>
      </c>
      <c r="E81" s="665" t="s">
        <v>4706</v>
      </c>
      <c r="F81" s="668"/>
      <c r="G81" s="668"/>
      <c r="H81" s="668"/>
      <c r="I81" s="668"/>
      <c r="J81" s="668">
        <v>2</v>
      </c>
      <c r="K81" s="668">
        <v>33.33</v>
      </c>
      <c r="L81" s="668"/>
      <c r="M81" s="668">
        <v>16.664999999999999</v>
      </c>
      <c r="N81" s="668"/>
      <c r="O81" s="668"/>
      <c r="P81" s="681"/>
      <c r="Q81" s="669"/>
    </row>
    <row r="82" spans="1:17" ht="14.4" customHeight="1" x14ac:dyDescent="0.3">
      <c r="A82" s="664" t="s">
        <v>527</v>
      </c>
      <c r="B82" s="665" t="s">
        <v>4688</v>
      </c>
      <c r="C82" s="665" t="s">
        <v>4694</v>
      </c>
      <c r="D82" s="665" t="s">
        <v>4711</v>
      </c>
      <c r="E82" s="665" t="s">
        <v>4712</v>
      </c>
      <c r="F82" s="668">
        <v>7</v>
      </c>
      <c r="G82" s="668">
        <v>2304</v>
      </c>
      <c r="H82" s="668">
        <v>1</v>
      </c>
      <c r="I82" s="668">
        <v>329.14285714285717</v>
      </c>
      <c r="J82" s="668">
        <v>5</v>
      </c>
      <c r="K82" s="668">
        <v>1655</v>
      </c>
      <c r="L82" s="668">
        <v>0.71831597222222221</v>
      </c>
      <c r="M82" s="668">
        <v>331</v>
      </c>
      <c r="N82" s="668"/>
      <c r="O82" s="668"/>
      <c r="P82" s="681"/>
      <c r="Q82" s="669"/>
    </row>
    <row r="83" spans="1:17" ht="14.4" customHeight="1" x14ac:dyDescent="0.3">
      <c r="A83" s="664" t="s">
        <v>527</v>
      </c>
      <c r="B83" s="665" t="s">
        <v>4688</v>
      </c>
      <c r="C83" s="665" t="s">
        <v>4694</v>
      </c>
      <c r="D83" s="665" t="s">
        <v>1168</v>
      </c>
      <c r="E83" s="665" t="s">
        <v>4713</v>
      </c>
      <c r="F83" s="668"/>
      <c r="G83" s="668"/>
      <c r="H83" s="668"/>
      <c r="I83" s="668"/>
      <c r="J83" s="668">
        <v>1</v>
      </c>
      <c r="K83" s="668">
        <v>165</v>
      </c>
      <c r="L83" s="668"/>
      <c r="M83" s="668">
        <v>165</v>
      </c>
      <c r="N83" s="668"/>
      <c r="O83" s="668"/>
      <c r="P83" s="681"/>
      <c r="Q83" s="669"/>
    </row>
    <row r="84" spans="1:17" ht="14.4" customHeight="1" x14ac:dyDescent="0.3">
      <c r="A84" s="664" t="s">
        <v>527</v>
      </c>
      <c r="B84" s="665" t="s">
        <v>4688</v>
      </c>
      <c r="C84" s="665" t="s">
        <v>4694</v>
      </c>
      <c r="D84" s="665" t="s">
        <v>4714</v>
      </c>
      <c r="E84" s="665" t="s">
        <v>4715</v>
      </c>
      <c r="F84" s="668">
        <v>5</v>
      </c>
      <c r="G84" s="668">
        <v>3255</v>
      </c>
      <c r="H84" s="668">
        <v>1</v>
      </c>
      <c r="I84" s="668">
        <v>651</v>
      </c>
      <c r="J84" s="668">
        <v>2</v>
      </c>
      <c r="K84" s="668">
        <v>1306</v>
      </c>
      <c r="L84" s="668">
        <v>0.40122887864823348</v>
      </c>
      <c r="M84" s="668">
        <v>653</v>
      </c>
      <c r="N84" s="668">
        <v>2</v>
      </c>
      <c r="O84" s="668">
        <v>1402</v>
      </c>
      <c r="P84" s="681">
        <v>0.43072196620583719</v>
      </c>
      <c r="Q84" s="669">
        <v>701</v>
      </c>
    </row>
    <row r="85" spans="1:17" ht="14.4" customHeight="1" x14ac:dyDescent="0.3">
      <c r="A85" s="664" t="s">
        <v>527</v>
      </c>
      <c r="B85" s="665" t="s">
        <v>4716</v>
      </c>
      <c r="C85" s="665" t="s">
        <v>4694</v>
      </c>
      <c r="D85" s="665" t="s">
        <v>4741</v>
      </c>
      <c r="E85" s="665" t="s">
        <v>4742</v>
      </c>
      <c r="F85" s="668"/>
      <c r="G85" s="668"/>
      <c r="H85" s="668"/>
      <c r="I85" s="668"/>
      <c r="J85" s="668">
        <v>1</v>
      </c>
      <c r="K85" s="668">
        <v>280</v>
      </c>
      <c r="L85" s="668"/>
      <c r="M85" s="668">
        <v>280</v>
      </c>
      <c r="N85" s="668"/>
      <c r="O85" s="668"/>
      <c r="P85" s="681"/>
      <c r="Q85" s="669"/>
    </row>
    <row r="86" spans="1:17" ht="14.4" customHeight="1" x14ac:dyDescent="0.3">
      <c r="A86" s="664" t="s">
        <v>527</v>
      </c>
      <c r="B86" s="665" t="s">
        <v>4716</v>
      </c>
      <c r="C86" s="665" t="s">
        <v>4694</v>
      </c>
      <c r="D86" s="665" t="s">
        <v>4697</v>
      </c>
      <c r="E86" s="665" t="s">
        <v>4698</v>
      </c>
      <c r="F86" s="668">
        <v>75</v>
      </c>
      <c r="G86" s="668">
        <v>2554</v>
      </c>
      <c r="H86" s="668">
        <v>1</v>
      </c>
      <c r="I86" s="668">
        <v>34.053333333333335</v>
      </c>
      <c r="J86" s="668">
        <v>7</v>
      </c>
      <c r="K86" s="668">
        <v>245</v>
      </c>
      <c r="L86" s="668">
        <v>9.592795614722005E-2</v>
      </c>
      <c r="M86" s="668">
        <v>35</v>
      </c>
      <c r="N86" s="668">
        <v>9</v>
      </c>
      <c r="O86" s="668">
        <v>333</v>
      </c>
      <c r="P86" s="681">
        <v>0.13038371182458888</v>
      </c>
      <c r="Q86" s="669">
        <v>37</v>
      </c>
    </row>
    <row r="87" spans="1:17" ht="14.4" customHeight="1" x14ac:dyDescent="0.3">
      <c r="A87" s="664" t="s">
        <v>527</v>
      </c>
      <c r="B87" s="665" t="s">
        <v>4716</v>
      </c>
      <c r="C87" s="665" t="s">
        <v>4694</v>
      </c>
      <c r="D87" s="665" t="s">
        <v>4749</v>
      </c>
      <c r="E87" s="665" t="s">
        <v>4750</v>
      </c>
      <c r="F87" s="668">
        <v>147</v>
      </c>
      <c r="G87" s="668">
        <v>735</v>
      </c>
      <c r="H87" s="668">
        <v>1</v>
      </c>
      <c r="I87" s="668">
        <v>5</v>
      </c>
      <c r="J87" s="668">
        <v>136</v>
      </c>
      <c r="K87" s="668">
        <v>680</v>
      </c>
      <c r="L87" s="668">
        <v>0.92517006802721091</v>
      </c>
      <c r="M87" s="668">
        <v>5</v>
      </c>
      <c r="N87" s="668">
        <v>128</v>
      </c>
      <c r="O87" s="668">
        <v>640</v>
      </c>
      <c r="P87" s="681">
        <v>0.87074829931972786</v>
      </c>
      <c r="Q87" s="669">
        <v>5</v>
      </c>
    </row>
    <row r="88" spans="1:17" ht="14.4" customHeight="1" x14ac:dyDescent="0.3">
      <c r="A88" s="664" t="s">
        <v>527</v>
      </c>
      <c r="B88" s="665" t="s">
        <v>4716</v>
      </c>
      <c r="C88" s="665" t="s">
        <v>4694</v>
      </c>
      <c r="D88" s="665" t="s">
        <v>4753</v>
      </c>
      <c r="E88" s="665" t="s">
        <v>4754</v>
      </c>
      <c r="F88" s="668">
        <v>201</v>
      </c>
      <c r="G88" s="668">
        <v>46934</v>
      </c>
      <c r="H88" s="668">
        <v>1</v>
      </c>
      <c r="I88" s="668">
        <v>233.50248756218906</v>
      </c>
      <c r="J88" s="668">
        <v>158</v>
      </c>
      <c r="K88" s="668">
        <v>37129</v>
      </c>
      <c r="L88" s="668">
        <v>0.79108961520432952</v>
      </c>
      <c r="M88" s="668">
        <v>234.99367088607596</v>
      </c>
      <c r="N88" s="668">
        <v>171</v>
      </c>
      <c r="O88" s="668">
        <v>42921</v>
      </c>
      <c r="P88" s="681">
        <v>0.91449695316827884</v>
      </c>
      <c r="Q88" s="669">
        <v>251</v>
      </c>
    </row>
    <row r="89" spans="1:17" ht="14.4" customHeight="1" x14ac:dyDescent="0.3">
      <c r="A89" s="664" t="s">
        <v>527</v>
      </c>
      <c r="B89" s="665" t="s">
        <v>4716</v>
      </c>
      <c r="C89" s="665" t="s">
        <v>4694</v>
      </c>
      <c r="D89" s="665" t="s">
        <v>4755</v>
      </c>
      <c r="E89" s="665" t="s">
        <v>4756</v>
      </c>
      <c r="F89" s="668">
        <v>1</v>
      </c>
      <c r="G89" s="668">
        <v>118</v>
      </c>
      <c r="H89" s="668">
        <v>1</v>
      </c>
      <c r="I89" s="668">
        <v>118</v>
      </c>
      <c r="J89" s="668"/>
      <c r="K89" s="668"/>
      <c r="L89" s="668"/>
      <c r="M89" s="668"/>
      <c r="N89" s="668">
        <v>1</v>
      </c>
      <c r="O89" s="668">
        <v>126</v>
      </c>
      <c r="P89" s="681">
        <v>1.0677966101694916</v>
      </c>
      <c r="Q89" s="669">
        <v>126</v>
      </c>
    </row>
    <row r="90" spans="1:17" ht="14.4" customHeight="1" x14ac:dyDescent="0.3">
      <c r="A90" s="664" t="s">
        <v>527</v>
      </c>
      <c r="B90" s="665" t="s">
        <v>4716</v>
      </c>
      <c r="C90" s="665" t="s">
        <v>4694</v>
      </c>
      <c r="D90" s="665" t="s">
        <v>4760</v>
      </c>
      <c r="E90" s="665" t="s">
        <v>4761</v>
      </c>
      <c r="F90" s="668">
        <v>1</v>
      </c>
      <c r="G90" s="668">
        <v>659</v>
      </c>
      <c r="H90" s="668">
        <v>1</v>
      </c>
      <c r="I90" s="668">
        <v>659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527</v>
      </c>
      <c r="B91" s="665" t="s">
        <v>4716</v>
      </c>
      <c r="C91" s="665" t="s">
        <v>4694</v>
      </c>
      <c r="D91" s="665" t="s">
        <v>4766</v>
      </c>
      <c r="E91" s="665" t="s">
        <v>4767</v>
      </c>
      <c r="F91" s="668"/>
      <c r="G91" s="668"/>
      <c r="H91" s="668"/>
      <c r="I91" s="668"/>
      <c r="J91" s="668">
        <v>4</v>
      </c>
      <c r="K91" s="668">
        <v>2828</v>
      </c>
      <c r="L91" s="668"/>
      <c r="M91" s="668">
        <v>707</v>
      </c>
      <c r="N91" s="668">
        <v>2</v>
      </c>
      <c r="O91" s="668">
        <v>1438</v>
      </c>
      <c r="P91" s="681"/>
      <c r="Q91" s="669">
        <v>719</v>
      </c>
    </row>
    <row r="92" spans="1:17" ht="14.4" customHeight="1" x14ac:dyDescent="0.3">
      <c r="A92" s="664" t="s">
        <v>527</v>
      </c>
      <c r="B92" s="665" t="s">
        <v>4716</v>
      </c>
      <c r="C92" s="665" t="s">
        <v>4694</v>
      </c>
      <c r="D92" s="665" t="s">
        <v>4705</v>
      </c>
      <c r="E92" s="665" t="s">
        <v>4706</v>
      </c>
      <c r="F92" s="668">
        <v>3</v>
      </c>
      <c r="G92" s="668">
        <v>0</v>
      </c>
      <c r="H92" s="668"/>
      <c r="I92" s="668">
        <v>0</v>
      </c>
      <c r="J92" s="668">
        <v>3</v>
      </c>
      <c r="K92" s="668">
        <v>0</v>
      </c>
      <c r="L92" s="668"/>
      <c r="M92" s="668">
        <v>0</v>
      </c>
      <c r="N92" s="668"/>
      <c r="O92" s="668"/>
      <c r="P92" s="681"/>
      <c r="Q92" s="669"/>
    </row>
    <row r="93" spans="1:17" ht="14.4" customHeight="1" x14ac:dyDescent="0.3">
      <c r="A93" s="664" t="s">
        <v>527</v>
      </c>
      <c r="B93" s="665" t="s">
        <v>4716</v>
      </c>
      <c r="C93" s="665" t="s">
        <v>4694</v>
      </c>
      <c r="D93" s="665" t="s">
        <v>4768</v>
      </c>
      <c r="E93" s="665" t="s">
        <v>4769</v>
      </c>
      <c r="F93" s="668">
        <v>2</v>
      </c>
      <c r="G93" s="668">
        <v>164</v>
      </c>
      <c r="H93" s="668">
        <v>1</v>
      </c>
      <c r="I93" s="668">
        <v>82</v>
      </c>
      <c r="J93" s="668"/>
      <c r="K93" s="668"/>
      <c r="L93" s="668"/>
      <c r="M93" s="668"/>
      <c r="N93" s="668">
        <v>1</v>
      </c>
      <c r="O93" s="668">
        <v>86</v>
      </c>
      <c r="P93" s="681">
        <v>0.52439024390243905</v>
      </c>
      <c r="Q93" s="669">
        <v>86</v>
      </c>
    </row>
    <row r="94" spans="1:17" ht="14.4" customHeight="1" x14ac:dyDescent="0.3">
      <c r="A94" s="664" t="s">
        <v>527</v>
      </c>
      <c r="B94" s="665" t="s">
        <v>4716</v>
      </c>
      <c r="C94" s="665" t="s">
        <v>4694</v>
      </c>
      <c r="D94" s="665" t="s">
        <v>4782</v>
      </c>
      <c r="E94" s="665" t="s">
        <v>4783</v>
      </c>
      <c r="F94" s="668">
        <v>1405</v>
      </c>
      <c r="G94" s="668">
        <v>487480</v>
      </c>
      <c r="H94" s="668">
        <v>1</v>
      </c>
      <c r="I94" s="668">
        <v>346.96085409252669</v>
      </c>
      <c r="J94" s="668">
        <v>1411</v>
      </c>
      <c r="K94" s="668">
        <v>492439</v>
      </c>
      <c r="L94" s="668">
        <v>1.0101727250348733</v>
      </c>
      <c r="M94" s="668">
        <v>349</v>
      </c>
      <c r="N94" s="668">
        <v>1445</v>
      </c>
      <c r="O94" s="668">
        <v>537517</v>
      </c>
      <c r="P94" s="681">
        <v>1.1026442110445556</v>
      </c>
      <c r="Q94" s="669">
        <v>371.9840830449827</v>
      </c>
    </row>
    <row r="95" spans="1:17" ht="14.4" customHeight="1" x14ac:dyDescent="0.3">
      <c r="A95" s="664" t="s">
        <v>527</v>
      </c>
      <c r="B95" s="665" t="s">
        <v>4716</v>
      </c>
      <c r="C95" s="665" t="s">
        <v>4694</v>
      </c>
      <c r="D95" s="665" t="s">
        <v>4790</v>
      </c>
      <c r="E95" s="665" t="s">
        <v>4791</v>
      </c>
      <c r="F95" s="668">
        <v>2</v>
      </c>
      <c r="G95" s="668">
        <v>356</v>
      </c>
      <c r="H95" s="668">
        <v>1</v>
      </c>
      <c r="I95" s="668">
        <v>178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527</v>
      </c>
      <c r="B96" s="665" t="s">
        <v>4716</v>
      </c>
      <c r="C96" s="665" t="s">
        <v>4694</v>
      </c>
      <c r="D96" s="665" t="s">
        <v>4794</v>
      </c>
      <c r="E96" s="665" t="s">
        <v>4795</v>
      </c>
      <c r="F96" s="668">
        <v>1</v>
      </c>
      <c r="G96" s="668">
        <v>355</v>
      </c>
      <c r="H96" s="668">
        <v>1</v>
      </c>
      <c r="I96" s="668">
        <v>355</v>
      </c>
      <c r="J96" s="668"/>
      <c r="K96" s="668"/>
      <c r="L96" s="668"/>
      <c r="M96" s="668"/>
      <c r="N96" s="668">
        <v>1</v>
      </c>
      <c r="O96" s="668">
        <v>364</v>
      </c>
      <c r="P96" s="681">
        <v>1.0253521126760563</v>
      </c>
      <c r="Q96" s="669">
        <v>364</v>
      </c>
    </row>
    <row r="97" spans="1:17" ht="14.4" customHeight="1" x14ac:dyDescent="0.3">
      <c r="A97" s="664" t="s">
        <v>527</v>
      </c>
      <c r="B97" s="665" t="s">
        <v>4716</v>
      </c>
      <c r="C97" s="665" t="s">
        <v>4694</v>
      </c>
      <c r="D97" s="665" t="s">
        <v>4873</v>
      </c>
      <c r="E97" s="665" t="s">
        <v>4874</v>
      </c>
      <c r="F97" s="668"/>
      <c r="G97" s="668"/>
      <c r="H97" s="668"/>
      <c r="I97" s="668"/>
      <c r="J97" s="668">
        <v>1</v>
      </c>
      <c r="K97" s="668">
        <v>148</v>
      </c>
      <c r="L97" s="668"/>
      <c r="M97" s="668">
        <v>148</v>
      </c>
      <c r="N97" s="668"/>
      <c r="O97" s="668"/>
      <c r="P97" s="681"/>
      <c r="Q97" s="669"/>
    </row>
    <row r="98" spans="1:17" ht="14.4" customHeight="1" x14ac:dyDescent="0.3">
      <c r="A98" s="664" t="s">
        <v>527</v>
      </c>
      <c r="B98" s="665" t="s">
        <v>4716</v>
      </c>
      <c r="C98" s="665" t="s">
        <v>4694</v>
      </c>
      <c r="D98" s="665" t="s">
        <v>4800</v>
      </c>
      <c r="E98" s="665" t="s">
        <v>4801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778</v>
      </c>
      <c r="P98" s="681"/>
      <c r="Q98" s="669">
        <v>778</v>
      </c>
    </row>
    <row r="99" spans="1:17" ht="14.4" customHeight="1" x14ac:dyDescent="0.3">
      <c r="A99" s="664" t="s">
        <v>527</v>
      </c>
      <c r="B99" s="665" t="s">
        <v>4716</v>
      </c>
      <c r="C99" s="665" t="s">
        <v>4694</v>
      </c>
      <c r="D99" s="665" t="s">
        <v>4875</v>
      </c>
      <c r="E99" s="665" t="s">
        <v>4876</v>
      </c>
      <c r="F99" s="668">
        <v>24</v>
      </c>
      <c r="G99" s="668">
        <v>16272</v>
      </c>
      <c r="H99" s="668">
        <v>1</v>
      </c>
      <c r="I99" s="668">
        <v>678</v>
      </c>
      <c r="J99" s="668">
        <v>23</v>
      </c>
      <c r="K99" s="668">
        <v>15663</v>
      </c>
      <c r="L99" s="668">
        <v>0.96257374631268433</v>
      </c>
      <c r="M99" s="668">
        <v>681</v>
      </c>
      <c r="N99" s="668">
        <v>28</v>
      </c>
      <c r="O99" s="668">
        <v>20412</v>
      </c>
      <c r="P99" s="681">
        <v>1.2544247787610618</v>
      </c>
      <c r="Q99" s="669">
        <v>729</v>
      </c>
    </row>
    <row r="100" spans="1:17" ht="14.4" customHeight="1" x14ac:dyDescent="0.3">
      <c r="A100" s="664" t="s">
        <v>527</v>
      </c>
      <c r="B100" s="665" t="s">
        <v>4716</v>
      </c>
      <c r="C100" s="665" t="s">
        <v>4694</v>
      </c>
      <c r="D100" s="665" t="s">
        <v>4877</v>
      </c>
      <c r="E100" s="665" t="s">
        <v>4878</v>
      </c>
      <c r="F100" s="668">
        <v>1</v>
      </c>
      <c r="G100" s="668">
        <v>340</v>
      </c>
      <c r="H100" s="668">
        <v>1</v>
      </c>
      <c r="I100" s="668">
        <v>340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527</v>
      </c>
      <c r="B101" s="665" t="s">
        <v>4716</v>
      </c>
      <c r="C101" s="665" t="s">
        <v>4694</v>
      </c>
      <c r="D101" s="665" t="s">
        <v>4879</v>
      </c>
      <c r="E101" s="665" t="s">
        <v>4880</v>
      </c>
      <c r="F101" s="668">
        <v>2</v>
      </c>
      <c r="G101" s="668">
        <v>1018</v>
      </c>
      <c r="H101" s="668">
        <v>1</v>
      </c>
      <c r="I101" s="668">
        <v>509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527</v>
      </c>
      <c r="B102" s="665" t="s">
        <v>4810</v>
      </c>
      <c r="C102" s="665" t="s">
        <v>4694</v>
      </c>
      <c r="D102" s="665" t="s">
        <v>4697</v>
      </c>
      <c r="E102" s="665" t="s">
        <v>4698</v>
      </c>
      <c r="F102" s="668">
        <v>3</v>
      </c>
      <c r="G102" s="668">
        <v>103</v>
      </c>
      <c r="H102" s="668">
        <v>1</v>
      </c>
      <c r="I102" s="668">
        <v>34.333333333333336</v>
      </c>
      <c r="J102" s="668">
        <v>1</v>
      </c>
      <c r="K102" s="668">
        <v>35</v>
      </c>
      <c r="L102" s="668">
        <v>0.33980582524271846</v>
      </c>
      <c r="M102" s="668">
        <v>35</v>
      </c>
      <c r="N102" s="668">
        <v>20</v>
      </c>
      <c r="O102" s="668">
        <v>740</v>
      </c>
      <c r="P102" s="681">
        <v>7.1844660194174761</v>
      </c>
      <c r="Q102" s="669">
        <v>37</v>
      </c>
    </row>
    <row r="103" spans="1:17" ht="14.4" customHeight="1" x14ac:dyDescent="0.3">
      <c r="A103" s="664" t="s">
        <v>527</v>
      </c>
      <c r="B103" s="665" t="s">
        <v>4810</v>
      </c>
      <c r="C103" s="665" t="s">
        <v>4694</v>
      </c>
      <c r="D103" s="665" t="s">
        <v>4749</v>
      </c>
      <c r="E103" s="665" t="s">
        <v>4750</v>
      </c>
      <c r="F103" s="668"/>
      <c r="G103" s="668"/>
      <c r="H103" s="668"/>
      <c r="I103" s="668"/>
      <c r="J103" s="668">
        <v>2</v>
      </c>
      <c r="K103" s="668">
        <v>10</v>
      </c>
      <c r="L103" s="668"/>
      <c r="M103" s="668">
        <v>5</v>
      </c>
      <c r="N103" s="668">
        <v>23</v>
      </c>
      <c r="O103" s="668">
        <v>115</v>
      </c>
      <c r="P103" s="681"/>
      <c r="Q103" s="669">
        <v>5</v>
      </c>
    </row>
    <row r="104" spans="1:17" ht="14.4" customHeight="1" x14ac:dyDescent="0.3">
      <c r="A104" s="664" t="s">
        <v>527</v>
      </c>
      <c r="B104" s="665" t="s">
        <v>4810</v>
      </c>
      <c r="C104" s="665" t="s">
        <v>4694</v>
      </c>
      <c r="D104" s="665" t="s">
        <v>4815</v>
      </c>
      <c r="E104" s="665" t="s">
        <v>4816</v>
      </c>
      <c r="F104" s="668">
        <v>11</v>
      </c>
      <c r="G104" s="668">
        <v>1292</v>
      </c>
      <c r="H104" s="668">
        <v>1</v>
      </c>
      <c r="I104" s="668">
        <v>117.45454545454545</v>
      </c>
      <c r="J104" s="668">
        <v>11</v>
      </c>
      <c r="K104" s="668">
        <v>1298</v>
      </c>
      <c r="L104" s="668">
        <v>1.0046439628482973</v>
      </c>
      <c r="M104" s="668">
        <v>118</v>
      </c>
      <c r="N104" s="668">
        <v>9</v>
      </c>
      <c r="O104" s="668">
        <v>1134</v>
      </c>
      <c r="P104" s="681">
        <v>0.87770897832817341</v>
      </c>
      <c r="Q104" s="669">
        <v>126</v>
      </c>
    </row>
    <row r="105" spans="1:17" ht="14.4" customHeight="1" x14ac:dyDescent="0.3">
      <c r="A105" s="664" t="s">
        <v>527</v>
      </c>
      <c r="B105" s="665" t="s">
        <v>4810</v>
      </c>
      <c r="C105" s="665" t="s">
        <v>4694</v>
      </c>
      <c r="D105" s="665" t="s">
        <v>4705</v>
      </c>
      <c r="E105" s="665" t="s">
        <v>4706</v>
      </c>
      <c r="F105" s="668">
        <v>8</v>
      </c>
      <c r="G105" s="668">
        <v>0</v>
      </c>
      <c r="H105" s="668"/>
      <c r="I105" s="668">
        <v>0</v>
      </c>
      <c r="J105" s="668"/>
      <c r="K105" s="668"/>
      <c r="L105" s="668"/>
      <c r="M105" s="668"/>
      <c r="N105" s="668">
        <v>2</v>
      </c>
      <c r="O105" s="668">
        <v>66.66</v>
      </c>
      <c r="P105" s="681"/>
      <c r="Q105" s="669">
        <v>33.33</v>
      </c>
    </row>
    <row r="106" spans="1:17" ht="14.4" customHeight="1" x14ac:dyDescent="0.3">
      <c r="A106" s="664" t="s">
        <v>527</v>
      </c>
      <c r="B106" s="665" t="s">
        <v>4810</v>
      </c>
      <c r="C106" s="665" t="s">
        <v>4694</v>
      </c>
      <c r="D106" s="665" t="s">
        <v>4819</v>
      </c>
      <c r="E106" s="665" t="s">
        <v>4820</v>
      </c>
      <c r="F106" s="668">
        <v>20</v>
      </c>
      <c r="G106" s="668">
        <v>4670</v>
      </c>
      <c r="H106" s="668">
        <v>1</v>
      </c>
      <c r="I106" s="668">
        <v>233.5</v>
      </c>
      <c r="J106" s="668">
        <v>11</v>
      </c>
      <c r="K106" s="668">
        <v>2585</v>
      </c>
      <c r="L106" s="668">
        <v>0.55353319057815842</v>
      </c>
      <c r="M106" s="668">
        <v>235</v>
      </c>
      <c r="N106" s="668">
        <v>9</v>
      </c>
      <c r="O106" s="668">
        <v>2259</v>
      </c>
      <c r="P106" s="681">
        <v>0.48372591006423982</v>
      </c>
      <c r="Q106" s="669">
        <v>251</v>
      </c>
    </row>
    <row r="107" spans="1:17" ht="14.4" customHeight="1" x14ac:dyDescent="0.3">
      <c r="A107" s="664" t="s">
        <v>527</v>
      </c>
      <c r="B107" s="665" t="s">
        <v>4810</v>
      </c>
      <c r="C107" s="665" t="s">
        <v>4694</v>
      </c>
      <c r="D107" s="665" t="s">
        <v>4823</v>
      </c>
      <c r="E107" s="665" t="s">
        <v>4824</v>
      </c>
      <c r="F107" s="668">
        <v>3</v>
      </c>
      <c r="G107" s="668">
        <v>1044</v>
      </c>
      <c r="H107" s="668">
        <v>1</v>
      </c>
      <c r="I107" s="668">
        <v>348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527</v>
      </c>
      <c r="B108" s="665" t="s">
        <v>4859</v>
      </c>
      <c r="C108" s="665" t="s">
        <v>4689</v>
      </c>
      <c r="D108" s="665" t="s">
        <v>4881</v>
      </c>
      <c r="E108" s="665" t="s">
        <v>4882</v>
      </c>
      <c r="F108" s="668"/>
      <c r="G108" s="668"/>
      <c r="H108" s="668"/>
      <c r="I108" s="668"/>
      <c r="J108" s="668">
        <v>2</v>
      </c>
      <c r="K108" s="668">
        <v>159.36000000000001</v>
      </c>
      <c r="L108" s="668"/>
      <c r="M108" s="668">
        <v>79.680000000000007</v>
      </c>
      <c r="N108" s="668"/>
      <c r="O108" s="668"/>
      <c r="P108" s="681"/>
      <c r="Q108" s="669"/>
    </row>
    <row r="109" spans="1:17" ht="14.4" customHeight="1" x14ac:dyDescent="0.3">
      <c r="A109" s="664" t="s">
        <v>527</v>
      </c>
      <c r="B109" s="665" t="s">
        <v>4859</v>
      </c>
      <c r="C109" s="665" t="s">
        <v>4689</v>
      </c>
      <c r="D109" s="665" t="s">
        <v>4883</v>
      </c>
      <c r="E109" s="665" t="s">
        <v>2981</v>
      </c>
      <c r="F109" s="668"/>
      <c r="G109" s="668"/>
      <c r="H109" s="668"/>
      <c r="I109" s="668"/>
      <c r="J109" s="668">
        <v>8</v>
      </c>
      <c r="K109" s="668">
        <v>634.48</v>
      </c>
      <c r="L109" s="668"/>
      <c r="M109" s="668">
        <v>79.31</v>
      </c>
      <c r="N109" s="668"/>
      <c r="O109" s="668"/>
      <c r="P109" s="681"/>
      <c r="Q109" s="669"/>
    </row>
    <row r="110" spans="1:17" ht="14.4" customHeight="1" x14ac:dyDescent="0.3">
      <c r="A110" s="664" t="s">
        <v>527</v>
      </c>
      <c r="B110" s="665" t="s">
        <v>4859</v>
      </c>
      <c r="C110" s="665" t="s">
        <v>4689</v>
      </c>
      <c r="D110" s="665" t="s">
        <v>4884</v>
      </c>
      <c r="E110" s="665" t="s">
        <v>2981</v>
      </c>
      <c r="F110" s="668">
        <v>9</v>
      </c>
      <c r="G110" s="668">
        <v>1061.6399999999999</v>
      </c>
      <c r="H110" s="668">
        <v>1</v>
      </c>
      <c r="I110" s="668">
        <v>117.95999999999998</v>
      </c>
      <c r="J110" s="668">
        <v>10</v>
      </c>
      <c r="K110" s="668">
        <v>854.8</v>
      </c>
      <c r="L110" s="668">
        <v>0.8051693606118836</v>
      </c>
      <c r="M110" s="668">
        <v>85.47999999999999</v>
      </c>
      <c r="N110" s="668"/>
      <c r="O110" s="668"/>
      <c r="P110" s="681"/>
      <c r="Q110" s="669"/>
    </row>
    <row r="111" spans="1:17" ht="14.4" customHeight="1" x14ac:dyDescent="0.3">
      <c r="A111" s="664" t="s">
        <v>527</v>
      </c>
      <c r="B111" s="665" t="s">
        <v>4859</v>
      </c>
      <c r="C111" s="665" t="s">
        <v>4689</v>
      </c>
      <c r="D111" s="665" t="s">
        <v>4885</v>
      </c>
      <c r="E111" s="665" t="s">
        <v>2981</v>
      </c>
      <c r="F111" s="668">
        <v>17</v>
      </c>
      <c r="G111" s="668">
        <v>1353.03</v>
      </c>
      <c r="H111" s="668">
        <v>1</v>
      </c>
      <c r="I111" s="668">
        <v>79.59</v>
      </c>
      <c r="J111" s="668">
        <v>3</v>
      </c>
      <c r="K111" s="668">
        <v>228.39</v>
      </c>
      <c r="L111" s="668">
        <v>0.16879891798408017</v>
      </c>
      <c r="M111" s="668">
        <v>76.13</v>
      </c>
      <c r="N111" s="668"/>
      <c r="O111" s="668"/>
      <c r="P111" s="681"/>
      <c r="Q111" s="669"/>
    </row>
    <row r="112" spans="1:17" ht="14.4" customHeight="1" x14ac:dyDescent="0.3">
      <c r="A112" s="664" t="s">
        <v>527</v>
      </c>
      <c r="B112" s="665" t="s">
        <v>4859</v>
      </c>
      <c r="C112" s="665" t="s">
        <v>4689</v>
      </c>
      <c r="D112" s="665" t="s">
        <v>4886</v>
      </c>
      <c r="E112" s="665"/>
      <c r="F112" s="668"/>
      <c r="G112" s="668"/>
      <c r="H112" s="668"/>
      <c r="I112" s="668"/>
      <c r="J112" s="668">
        <v>4</v>
      </c>
      <c r="K112" s="668">
        <v>321.72000000000003</v>
      </c>
      <c r="L112" s="668"/>
      <c r="M112" s="668">
        <v>80.430000000000007</v>
      </c>
      <c r="N112" s="668"/>
      <c r="O112" s="668"/>
      <c r="P112" s="681"/>
      <c r="Q112" s="669"/>
    </row>
    <row r="113" spans="1:17" ht="14.4" customHeight="1" x14ac:dyDescent="0.3">
      <c r="A113" s="664" t="s">
        <v>527</v>
      </c>
      <c r="B113" s="665" t="s">
        <v>4859</v>
      </c>
      <c r="C113" s="665" t="s">
        <v>4689</v>
      </c>
      <c r="D113" s="665" t="s">
        <v>4887</v>
      </c>
      <c r="E113" s="665" t="s">
        <v>2480</v>
      </c>
      <c r="F113" s="668">
        <v>1</v>
      </c>
      <c r="G113" s="668">
        <v>61.05</v>
      </c>
      <c r="H113" s="668">
        <v>1</v>
      </c>
      <c r="I113" s="668">
        <v>61.05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527</v>
      </c>
      <c r="B114" s="665" t="s">
        <v>4859</v>
      </c>
      <c r="C114" s="665" t="s">
        <v>4689</v>
      </c>
      <c r="D114" s="665" t="s">
        <v>4888</v>
      </c>
      <c r="E114" s="665" t="s">
        <v>1736</v>
      </c>
      <c r="F114" s="668"/>
      <c r="G114" s="668"/>
      <c r="H114" s="668"/>
      <c r="I114" s="668"/>
      <c r="J114" s="668"/>
      <c r="K114" s="668"/>
      <c r="L114" s="668"/>
      <c r="M114" s="668"/>
      <c r="N114" s="668">
        <v>1.2999999999999998</v>
      </c>
      <c r="O114" s="668">
        <v>15617.419999999998</v>
      </c>
      <c r="P114" s="681"/>
      <c r="Q114" s="669">
        <v>12013.4</v>
      </c>
    </row>
    <row r="115" spans="1:17" ht="14.4" customHeight="1" x14ac:dyDescent="0.3">
      <c r="A115" s="664" t="s">
        <v>527</v>
      </c>
      <c r="B115" s="665" t="s">
        <v>4859</v>
      </c>
      <c r="C115" s="665" t="s">
        <v>4689</v>
      </c>
      <c r="D115" s="665" t="s">
        <v>4889</v>
      </c>
      <c r="E115" s="665" t="s">
        <v>2559</v>
      </c>
      <c r="F115" s="668"/>
      <c r="G115" s="668"/>
      <c r="H115" s="668"/>
      <c r="I115" s="668"/>
      <c r="J115" s="668"/>
      <c r="K115" s="668"/>
      <c r="L115" s="668"/>
      <c r="M115" s="668"/>
      <c r="N115" s="668">
        <v>0.3</v>
      </c>
      <c r="O115" s="668">
        <v>2966.37</v>
      </c>
      <c r="P115" s="681"/>
      <c r="Q115" s="669">
        <v>9887.9</v>
      </c>
    </row>
    <row r="116" spans="1:17" ht="14.4" customHeight="1" x14ac:dyDescent="0.3">
      <c r="A116" s="664" t="s">
        <v>527</v>
      </c>
      <c r="B116" s="665" t="s">
        <v>4859</v>
      </c>
      <c r="C116" s="665" t="s">
        <v>4689</v>
      </c>
      <c r="D116" s="665" t="s">
        <v>4890</v>
      </c>
      <c r="E116" s="665" t="s">
        <v>4891</v>
      </c>
      <c r="F116" s="668">
        <v>2.1</v>
      </c>
      <c r="G116" s="668">
        <v>11152.56</v>
      </c>
      <c r="H116" s="668">
        <v>1</v>
      </c>
      <c r="I116" s="668">
        <v>5310.7428571428563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527</v>
      </c>
      <c r="B117" s="665" t="s">
        <v>4859</v>
      </c>
      <c r="C117" s="665" t="s">
        <v>4689</v>
      </c>
      <c r="D117" s="665" t="s">
        <v>4892</v>
      </c>
      <c r="E117" s="665" t="s">
        <v>2559</v>
      </c>
      <c r="F117" s="668">
        <v>9.5</v>
      </c>
      <c r="G117" s="668">
        <v>52446.770000000004</v>
      </c>
      <c r="H117" s="668">
        <v>1</v>
      </c>
      <c r="I117" s="668">
        <v>5520.7126315789474</v>
      </c>
      <c r="J117" s="668">
        <v>16.899999999999999</v>
      </c>
      <c r="K117" s="668">
        <v>83552.58</v>
      </c>
      <c r="L117" s="668">
        <v>1.5930929588228215</v>
      </c>
      <c r="M117" s="668">
        <v>4943.9396449704145</v>
      </c>
      <c r="N117" s="668">
        <v>14.8</v>
      </c>
      <c r="O117" s="668">
        <v>73170.31</v>
      </c>
      <c r="P117" s="681">
        <v>1.3951347242165721</v>
      </c>
      <c r="Q117" s="669">
        <v>4943.9398648648648</v>
      </c>
    </row>
    <row r="118" spans="1:17" ht="14.4" customHeight="1" x14ac:dyDescent="0.3">
      <c r="A118" s="664" t="s">
        <v>527</v>
      </c>
      <c r="B118" s="665" t="s">
        <v>4859</v>
      </c>
      <c r="C118" s="665" t="s">
        <v>4689</v>
      </c>
      <c r="D118" s="665" t="s">
        <v>4893</v>
      </c>
      <c r="E118" s="665" t="s">
        <v>4894</v>
      </c>
      <c r="F118" s="668">
        <v>10</v>
      </c>
      <c r="G118" s="668">
        <v>403.6</v>
      </c>
      <c r="H118" s="668">
        <v>1</v>
      </c>
      <c r="I118" s="668">
        <v>40.36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527</v>
      </c>
      <c r="B119" s="665" t="s">
        <v>4859</v>
      </c>
      <c r="C119" s="665" t="s">
        <v>4689</v>
      </c>
      <c r="D119" s="665" t="s">
        <v>4895</v>
      </c>
      <c r="E119" s="665" t="s">
        <v>4896</v>
      </c>
      <c r="F119" s="668">
        <v>54.449999999999996</v>
      </c>
      <c r="G119" s="668">
        <v>22008.730000000003</v>
      </c>
      <c r="H119" s="668">
        <v>1</v>
      </c>
      <c r="I119" s="668">
        <v>404.2007346189165</v>
      </c>
      <c r="J119" s="668">
        <v>34.599999999999994</v>
      </c>
      <c r="K119" s="668">
        <v>13388.68</v>
      </c>
      <c r="L119" s="668">
        <v>0.6083349652615121</v>
      </c>
      <c r="M119" s="668">
        <v>386.95606936416192</v>
      </c>
      <c r="N119" s="668">
        <v>10.199999999999999</v>
      </c>
      <c r="O119" s="668">
        <v>3943.3199999999997</v>
      </c>
      <c r="P119" s="681">
        <v>0.17917071998247963</v>
      </c>
      <c r="Q119" s="669">
        <v>386.6</v>
      </c>
    </row>
    <row r="120" spans="1:17" ht="14.4" customHeight="1" x14ac:dyDescent="0.3">
      <c r="A120" s="664" t="s">
        <v>527</v>
      </c>
      <c r="B120" s="665" t="s">
        <v>4859</v>
      </c>
      <c r="C120" s="665" t="s">
        <v>4689</v>
      </c>
      <c r="D120" s="665" t="s">
        <v>1755</v>
      </c>
      <c r="E120" s="665" t="s">
        <v>4897</v>
      </c>
      <c r="F120" s="668"/>
      <c r="G120" s="668"/>
      <c r="H120" s="668"/>
      <c r="I120" s="668"/>
      <c r="J120" s="668">
        <v>2</v>
      </c>
      <c r="K120" s="668">
        <v>16470.3</v>
      </c>
      <c r="L120" s="668"/>
      <c r="M120" s="668">
        <v>8235.15</v>
      </c>
      <c r="N120" s="668">
        <v>2</v>
      </c>
      <c r="O120" s="668">
        <v>17279.759999999998</v>
      </c>
      <c r="P120" s="681"/>
      <c r="Q120" s="669">
        <v>8639.8799999999992</v>
      </c>
    </row>
    <row r="121" spans="1:17" ht="14.4" customHeight="1" x14ac:dyDescent="0.3">
      <c r="A121" s="664" t="s">
        <v>527</v>
      </c>
      <c r="B121" s="665" t="s">
        <v>4859</v>
      </c>
      <c r="C121" s="665" t="s">
        <v>4689</v>
      </c>
      <c r="D121" s="665" t="s">
        <v>4898</v>
      </c>
      <c r="E121" s="665" t="s">
        <v>4899</v>
      </c>
      <c r="F121" s="668"/>
      <c r="G121" s="668"/>
      <c r="H121" s="668"/>
      <c r="I121" s="668"/>
      <c r="J121" s="668"/>
      <c r="K121" s="668"/>
      <c r="L121" s="668"/>
      <c r="M121" s="668"/>
      <c r="N121" s="668">
        <v>6</v>
      </c>
      <c r="O121" s="668">
        <v>257.27999999999997</v>
      </c>
      <c r="P121" s="681"/>
      <c r="Q121" s="669">
        <v>42.879999999999995</v>
      </c>
    </row>
    <row r="122" spans="1:17" ht="14.4" customHeight="1" x14ac:dyDescent="0.3">
      <c r="A122" s="664" t="s">
        <v>527</v>
      </c>
      <c r="B122" s="665" t="s">
        <v>4859</v>
      </c>
      <c r="C122" s="665" t="s">
        <v>4689</v>
      </c>
      <c r="D122" s="665" t="s">
        <v>4900</v>
      </c>
      <c r="E122" s="665" t="s">
        <v>2490</v>
      </c>
      <c r="F122" s="668"/>
      <c r="G122" s="668"/>
      <c r="H122" s="668"/>
      <c r="I122" s="668"/>
      <c r="J122" s="668">
        <v>13</v>
      </c>
      <c r="K122" s="668">
        <v>1003.86</v>
      </c>
      <c r="L122" s="668"/>
      <c r="M122" s="668">
        <v>77.22</v>
      </c>
      <c r="N122" s="668"/>
      <c r="O122" s="668"/>
      <c r="P122" s="681"/>
      <c r="Q122" s="669"/>
    </row>
    <row r="123" spans="1:17" ht="14.4" customHeight="1" x14ac:dyDescent="0.3">
      <c r="A123" s="664" t="s">
        <v>527</v>
      </c>
      <c r="B123" s="665" t="s">
        <v>4859</v>
      </c>
      <c r="C123" s="665" t="s">
        <v>4689</v>
      </c>
      <c r="D123" s="665" t="s">
        <v>4901</v>
      </c>
      <c r="E123" s="665" t="s">
        <v>2757</v>
      </c>
      <c r="F123" s="668">
        <v>68.400000000000006</v>
      </c>
      <c r="G123" s="668">
        <v>25974.9</v>
      </c>
      <c r="H123" s="668">
        <v>1</v>
      </c>
      <c r="I123" s="668">
        <v>379.75</v>
      </c>
      <c r="J123" s="668">
        <v>63.8</v>
      </c>
      <c r="K123" s="668">
        <v>22241.71</v>
      </c>
      <c r="L123" s="668">
        <v>0.85627702127823391</v>
      </c>
      <c r="M123" s="668">
        <v>348.61614420062693</v>
      </c>
      <c r="N123" s="668">
        <v>59</v>
      </c>
      <c r="O123" s="668">
        <v>16031.32</v>
      </c>
      <c r="P123" s="681">
        <v>0.61718505172300953</v>
      </c>
      <c r="Q123" s="669">
        <v>271.71728813559321</v>
      </c>
    </row>
    <row r="124" spans="1:17" ht="14.4" customHeight="1" x14ac:dyDescent="0.3">
      <c r="A124" s="664" t="s">
        <v>527</v>
      </c>
      <c r="B124" s="665" t="s">
        <v>4859</v>
      </c>
      <c r="C124" s="665" t="s">
        <v>4689</v>
      </c>
      <c r="D124" s="665" t="s">
        <v>4902</v>
      </c>
      <c r="E124" s="665" t="s">
        <v>1681</v>
      </c>
      <c r="F124" s="668"/>
      <c r="G124" s="668"/>
      <c r="H124" s="668"/>
      <c r="I124" s="668"/>
      <c r="J124" s="668">
        <v>1</v>
      </c>
      <c r="K124" s="668">
        <v>177.74</v>
      </c>
      <c r="L124" s="668"/>
      <c r="M124" s="668">
        <v>177.74</v>
      </c>
      <c r="N124" s="668">
        <v>1.6</v>
      </c>
      <c r="O124" s="668">
        <v>217.36</v>
      </c>
      <c r="P124" s="681"/>
      <c r="Q124" s="669">
        <v>135.85</v>
      </c>
    </row>
    <row r="125" spans="1:17" ht="14.4" customHeight="1" x14ac:dyDescent="0.3">
      <c r="A125" s="664" t="s">
        <v>527</v>
      </c>
      <c r="B125" s="665" t="s">
        <v>4859</v>
      </c>
      <c r="C125" s="665" t="s">
        <v>4689</v>
      </c>
      <c r="D125" s="665" t="s">
        <v>4903</v>
      </c>
      <c r="E125" s="665" t="s">
        <v>4904</v>
      </c>
      <c r="F125" s="668">
        <v>3</v>
      </c>
      <c r="G125" s="668">
        <v>188.13</v>
      </c>
      <c r="H125" s="668">
        <v>1</v>
      </c>
      <c r="I125" s="668">
        <v>62.71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527</v>
      </c>
      <c r="B126" s="665" t="s">
        <v>4859</v>
      </c>
      <c r="C126" s="665" t="s">
        <v>4689</v>
      </c>
      <c r="D126" s="665" t="s">
        <v>4905</v>
      </c>
      <c r="E126" s="665" t="s">
        <v>4906</v>
      </c>
      <c r="F126" s="668">
        <v>12</v>
      </c>
      <c r="G126" s="668">
        <v>491.4</v>
      </c>
      <c r="H126" s="668">
        <v>1</v>
      </c>
      <c r="I126" s="668">
        <v>40.949999999999996</v>
      </c>
      <c r="J126" s="668">
        <v>6</v>
      </c>
      <c r="K126" s="668">
        <v>235.08</v>
      </c>
      <c r="L126" s="668">
        <v>0.47838827838827841</v>
      </c>
      <c r="M126" s="668">
        <v>39.18</v>
      </c>
      <c r="N126" s="668"/>
      <c r="O126" s="668"/>
      <c r="P126" s="681"/>
      <c r="Q126" s="669"/>
    </row>
    <row r="127" spans="1:17" ht="14.4" customHeight="1" x14ac:dyDescent="0.3">
      <c r="A127" s="664" t="s">
        <v>527</v>
      </c>
      <c r="B127" s="665" t="s">
        <v>4859</v>
      </c>
      <c r="C127" s="665" t="s">
        <v>4689</v>
      </c>
      <c r="D127" s="665" t="s">
        <v>4907</v>
      </c>
      <c r="E127" s="665" t="s">
        <v>4908</v>
      </c>
      <c r="F127" s="668">
        <v>9</v>
      </c>
      <c r="G127" s="668">
        <v>184.32</v>
      </c>
      <c r="H127" s="668">
        <v>1</v>
      </c>
      <c r="I127" s="668">
        <v>20.48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527</v>
      </c>
      <c r="B128" s="665" t="s">
        <v>4859</v>
      </c>
      <c r="C128" s="665" t="s">
        <v>4689</v>
      </c>
      <c r="D128" s="665" t="s">
        <v>4909</v>
      </c>
      <c r="E128" s="665"/>
      <c r="F128" s="668">
        <v>13</v>
      </c>
      <c r="G128" s="668">
        <v>893.62</v>
      </c>
      <c r="H128" s="668">
        <v>1</v>
      </c>
      <c r="I128" s="668">
        <v>68.739999999999995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527</v>
      </c>
      <c r="B129" s="665" t="s">
        <v>4859</v>
      </c>
      <c r="C129" s="665" t="s">
        <v>4689</v>
      </c>
      <c r="D129" s="665" t="s">
        <v>4910</v>
      </c>
      <c r="E129" s="665" t="s">
        <v>4911</v>
      </c>
      <c r="F129" s="668">
        <v>0.5</v>
      </c>
      <c r="G129" s="668">
        <v>1962.95</v>
      </c>
      <c r="H129" s="668">
        <v>1</v>
      </c>
      <c r="I129" s="668">
        <v>3925.9</v>
      </c>
      <c r="J129" s="668"/>
      <c r="K129" s="668"/>
      <c r="L129" s="668"/>
      <c r="M129" s="668"/>
      <c r="N129" s="668">
        <v>0.7</v>
      </c>
      <c r="O129" s="668">
        <v>2284.6099999999997</v>
      </c>
      <c r="P129" s="681">
        <v>1.1638656104332763</v>
      </c>
      <c r="Q129" s="669">
        <v>3263.7285714285713</v>
      </c>
    </row>
    <row r="130" spans="1:17" ht="14.4" customHeight="1" x14ac:dyDescent="0.3">
      <c r="A130" s="664" t="s">
        <v>527</v>
      </c>
      <c r="B130" s="665" t="s">
        <v>4859</v>
      </c>
      <c r="C130" s="665" t="s">
        <v>4689</v>
      </c>
      <c r="D130" s="665" t="s">
        <v>4912</v>
      </c>
      <c r="E130" s="665" t="s">
        <v>4913</v>
      </c>
      <c r="F130" s="668"/>
      <c r="G130" s="668"/>
      <c r="H130" s="668"/>
      <c r="I130" s="668"/>
      <c r="J130" s="668">
        <v>0.4</v>
      </c>
      <c r="K130" s="668">
        <v>842.92</v>
      </c>
      <c r="L130" s="668"/>
      <c r="M130" s="668">
        <v>2107.2999999999997</v>
      </c>
      <c r="N130" s="668"/>
      <c r="O130" s="668"/>
      <c r="P130" s="681"/>
      <c r="Q130" s="669"/>
    </row>
    <row r="131" spans="1:17" ht="14.4" customHeight="1" x14ac:dyDescent="0.3">
      <c r="A131" s="664" t="s">
        <v>527</v>
      </c>
      <c r="B131" s="665" t="s">
        <v>4859</v>
      </c>
      <c r="C131" s="665" t="s">
        <v>4689</v>
      </c>
      <c r="D131" s="665" t="s">
        <v>4914</v>
      </c>
      <c r="E131" s="665"/>
      <c r="F131" s="668"/>
      <c r="G131" s="668"/>
      <c r="H131" s="668"/>
      <c r="I131" s="668"/>
      <c r="J131" s="668">
        <v>0.1</v>
      </c>
      <c r="K131" s="668">
        <v>38.659999999999997</v>
      </c>
      <c r="L131" s="668"/>
      <c r="M131" s="668">
        <v>386.59999999999997</v>
      </c>
      <c r="N131" s="668"/>
      <c r="O131" s="668"/>
      <c r="P131" s="681"/>
      <c r="Q131" s="669"/>
    </row>
    <row r="132" spans="1:17" ht="14.4" customHeight="1" x14ac:dyDescent="0.3">
      <c r="A132" s="664" t="s">
        <v>527</v>
      </c>
      <c r="B132" s="665" t="s">
        <v>4859</v>
      </c>
      <c r="C132" s="665" t="s">
        <v>4689</v>
      </c>
      <c r="D132" s="665" t="s">
        <v>4731</v>
      </c>
      <c r="E132" s="665" t="s">
        <v>1060</v>
      </c>
      <c r="F132" s="668">
        <v>127.1</v>
      </c>
      <c r="G132" s="668">
        <v>166310.34999999998</v>
      </c>
      <c r="H132" s="668">
        <v>1</v>
      </c>
      <c r="I132" s="668">
        <v>1308.4999999999998</v>
      </c>
      <c r="J132" s="668">
        <v>141.5</v>
      </c>
      <c r="K132" s="668">
        <v>177101.77000000002</v>
      </c>
      <c r="L132" s="668">
        <v>1.0648872424356033</v>
      </c>
      <c r="M132" s="668">
        <v>1251.6026148409894</v>
      </c>
      <c r="N132" s="668">
        <v>148.1</v>
      </c>
      <c r="O132" s="668">
        <v>185361.96000000002</v>
      </c>
      <c r="P132" s="681">
        <v>1.1145545662070944</v>
      </c>
      <c r="Q132" s="669">
        <v>1251.6000000000001</v>
      </c>
    </row>
    <row r="133" spans="1:17" ht="14.4" customHeight="1" x14ac:dyDescent="0.3">
      <c r="A133" s="664" t="s">
        <v>527</v>
      </c>
      <c r="B133" s="665" t="s">
        <v>4859</v>
      </c>
      <c r="C133" s="665" t="s">
        <v>4689</v>
      </c>
      <c r="D133" s="665" t="s">
        <v>4915</v>
      </c>
      <c r="E133" s="665" t="s">
        <v>4916</v>
      </c>
      <c r="F133" s="668">
        <v>2.5</v>
      </c>
      <c r="G133" s="668">
        <v>1108.0900000000001</v>
      </c>
      <c r="H133" s="668">
        <v>1</v>
      </c>
      <c r="I133" s="668">
        <v>443.23600000000005</v>
      </c>
      <c r="J133" s="668">
        <v>0.6</v>
      </c>
      <c r="K133" s="668">
        <v>254.36</v>
      </c>
      <c r="L133" s="668">
        <v>0.22954814139645696</v>
      </c>
      <c r="M133" s="668">
        <v>423.93333333333339</v>
      </c>
      <c r="N133" s="668">
        <v>2.2999999999999998</v>
      </c>
      <c r="O133" s="668">
        <v>624.91000000000008</v>
      </c>
      <c r="P133" s="681">
        <v>0.56395238653899959</v>
      </c>
      <c r="Q133" s="669">
        <v>271.70000000000005</v>
      </c>
    </row>
    <row r="134" spans="1:17" ht="14.4" customHeight="1" x14ac:dyDescent="0.3">
      <c r="A134" s="664" t="s">
        <v>527</v>
      </c>
      <c r="B134" s="665" t="s">
        <v>4859</v>
      </c>
      <c r="C134" s="665" t="s">
        <v>4689</v>
      </c>
      <c r="D134" s="665" t="s">
        <v>4917</v>
      </c>
      <c r="E134" s="665" t="s">
        <v>4918</v>
      </c>
      <c r="F134" s="668"/>
      <c r="G134" s="668"/>
      <c r="H134" s="668"/>
      <c r="I134" s="668"/>
      <c r="J134" s="668">
        <v>28</v>
      </c>
      <c r="K134" s="668">
        <v>6137.5999999999995</v>
      </c>
      <c r="L134" s="668"/>
      <c r="M134" s="668">
        <v>219.2</v>
      </c>
      <c r="N134" s="668">
        <v>27</v>
      </c>
      <c r="O134" s="668">
        <v>5918.4</v>
      </c>
      <c r="P134" s="681"/>
      <c r="Q134" s="669">
        <v>219.2</v>
      </c>
    </row>
    <row r="135" spans="1:17" ht="14.4" customHeight="1" x14ac:dyDescent="0.3">
      <c r="A135" s="664" t="s">
        <v>527</v>
      </c>
      <c r="B135" s="665" t="s">
        <v>4859</v>
      </c>
      <c r="C135" s="665" t="s">
        <v>4689</v>
      </c>
      <c r="D135" s="665" t="s">
        <v>4919</v>
      </c>
      <c r="E135" s="665" t="s">
        <v>4920</v>
      </c>
      <c r="F135" s="668">
        <v>3</v>
      </c>
      <c r="G135" s="668">
        <v>13226.55</v>
      </c>
      <c r="H135" s="668">
        <v>1</v>
      </c>
      <c r="I135" s="668">
        <v>4408.8499999999995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527</v>
      </c>
      <c r="B136" s="665" t="s">
        <v>4859</v>
      </c>
      <c r="C136" s="665" t="s">
        <v>4689</v>
      </c>
      <c r="D136" s="665" t="s">
        <v>4921</v>
      </c>
      <c r="E136" s="665" t="s">
        <v>2783</v>
      </c>
      <c r="F136" s="668">
        <v>1.6999999999999997</v>
      </c>
      <c r="G136" s="668">
        <v>368.90000000000003</v>
      </c>
      <c r="H136" s="668">
        <v>1</v>
      </c>
      <c r="I136" s="668">
        <v>217.00000000000006</v>
      </c>
      <c r="J136" s="668">
        <v>1.4</v>
      </c>
      <c r="K136" s="668">
        <v>290.54999999999995</v>
      </c>
      <c r="L136" s="668">
        <v>0.78761181892111665</v>
      </c>
      <c r="M136" s="668">
        <v>207.53571428571428</v>
      </c>
      <c r="N136" s="668">
        <v>1.7999999999999998</v>
      </c>
      <c r="O136" s="668">
        <v>772.56</v>
      </c>
      <c r="P136" s="681">
        <v>2.094226077527785</v>
      </c>
      <c r="Q136" s="669">
        <v>429.2</v>
      </c>
    </row>
    <row r="137" spans="1:17" ht="14.4" customHeight="1" x14ac:dyDescent="0.3">
      <c r="A137" s="664" t="s">
        <v>527</v>
      </c>
      <c r="B137" s="665" t="s">
        <v>4859</v>
      </c>
      <c r="C137" s="665" t="s">
        <v>4689</v>
      </c>
      <c r="D137" s="665" t="s">
        <v>4922</v>
      </c>
      <c r="E137" s="665" t="s">
        <v>1641</v>
      </c>
      <c r="F137" s="668">
        <v>8.6999999999999993</v>
      </c>
      <c r="G137" s="668">
        <v>843.57999999999993</v>
      </c>
      <c r="H137" s="668">
        <v>1</v>
      </c>
      <c r="I137" s="668">
        <v>96.963218390804599</v>
      </c>
      <c r="J137" s="668">
        <v>6</v>
      </c>
      <c r="K137" s="668">
        <v>556.4</v>
      </c>
      <c r="L137" s="668">
        <v>0.65956992816330406</v>
      </c>
      <c r="M137" s="668">
        <v>92.733333333333334</v>
      </c>
      <c r="N137" s="668">
        <v>7</v>
      </c>
      <c r="O137" s="668">
        <v>551.59999999999991</v>
      </c>
      <c r="P137" s="681">
        <v>0.65387989283766801</v>
      </c>
      <c r="Q137" s="669">
        <v>78.799999999999983</v>
      </c>
    </row>
    <row r="138" spans="1:17" ht="14.4" customHeight="1" x14ac:dyDescent="0.3">
      <c r="A138" s="664" t="s">
        <v>527</v>
      </c>
      <c r="B138" s="665" t="s">
        <v>4859</v>
      </c>
      <c r="C138" s="665" t="s">
        <v>4689</v>
      </c>
      <c r="D138" s="665" t="s">
        <v>4923</v>
      </c>
      <c r="E138" s="665"/>
      <c r="F138" s="668">
        <v>15</v>
      </c>
      <c r="G138" s="668">
        <v>1254.1500000000001</v>
      </c>
      <c r="H138" s="668">
        <v>1</v>
      </c>
      <c r="I138" s="668">
        <v>83.61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527</v>
      </c>
      <c r="B139" s="665" t="s">
        <v>4859</v>
      </c>
      <c r="C139" s="665" t="s">
        <v>4689</v>
      </c>
      <c r="D139" s="665" t="s">
        <v>4924</v>
      </c>
      <c r="E139" s="665" t="s">
        <v>4925</v>
      </c>
      <c r="F139" s="668"/>
      <c r="G139" s="668"/>
      <c r="H139" s="668"/>
      <c r="I139" s="668"/>
      <c r="J139" s="668">
        <v>0.6</v>
      </c>
      <c r="K139" s="668">
        <v>359.88</v>
      </c>
      <c r="L139" s="668"/>
      <c r="M139" s="668">
        <v>599.80000000000007</v>
      </c>
      <c r="N139" s="668"/>
      <c r="O139" s="668"/>
      <c r="P139" s="681"/>
      <c r="Q139" s="669"/>
    </row>
    <row r="140" spans="1:17" ht="14.4" customHeight="1" x14ac:dyDescent="0.3">
      <c r="A140" s="664" t="s">
        <v>527</v>
      </c>
      <c r="B140" s="665" t="s">
        <v>4859</v>
      </c>
      <c r="C140" s="665" t="s">
        <v>4689</v>
      </c>
      <c r="D140" s="665" t="s">
        <v>4926</v>
      </c>
      <c r="E140" s="665" t="s">
        <v>4927</v>
      </c>
      <c r="F140" s="668"/>
      <c r="G140" s="668"/>
      <c r="H140" s="668"/>
      <c r="I140" s="668"/>
      <c r="J140" s="668"/>
      <c r="K140" s="668"/>
      <c r="L140" s="668"/>
      <c r="M140" s="668"/>
      <c r="N140" s="668">
        <v>0.6</v>
      </c>
      <c r="O140" s="668">
        <v>479.85</v>
      </c>
      <c r="P140" s="681"/>
      <c r="Q140" s="669">
        <v>799.75000000000011</v>
      </c>
    </row>
    <row r="141" spans="1:17" ht="14.4" customHeight="1" x14ac:dyDescent="0.3">
      <c r="A141" s="664" t="s">
        <v>527</v>
      </c>
      <c r="B141" s="665" t="s">
        <v>4859</v>
      </c>
      <c r="C141" s="665" t="s">
        <v>4689</v>
      </c>
      <c r="D141" s="665" t="s">
        <v>4928</v>
      </c>
      <c r="E141" s="665" t="s">
        <v>4929</v>
      </c>
      <c r="F141" s="668">
        <v>5</v>
      </c>
      <c r="G141" s="668">
        <v>483.45</v>
      </c>
      <c r="H141" s="668">
        <v>1</v>
      </c>
      <c r="I141" s="668">
        <v>96.69</v>
      </c>
      <c r="J141" s="668"/>
      <c r="K141" s="668"/>
      <c r="L141" s="668"/>
      <c r="M141" s="668"/>
      <c r="N141" s="668">
        <v>4</v>
      </c>
      <c r="O141" s="668">
        <v>369.96</v>
      </c>
      <c r="P141" s="681">
        <v>0.76524976729754879</v>
      </c>
      <c r="Q141" s="669">
        <v>92.49</v>
      </c>
    </row>
    <row r="142" spans="1:17" ht="14.4" customHeight="1" x14ac:dyDescent="0.3">
      <c r="A142" s="664" t="s">
        <v>527</v>
      </c>
      <c r="B142" s="665" t="s">
        <v>4859</v>
      </c>
      <c r="C142" s="665" t="s">
        <v>4689</v>
      </c>
      <c r="D142" s="665" t="s">
        <v>4930</v>
      </c>
      <c r="E142" s="665" t="s">
        <v>4931</v>
      </c>
      <c r="F142" s="668"/>
      <c r="G142" s="668"/>
      <c r="H142" s="668"/>
      <c r="I142" s="668"/>
      <c r="J142" s="668">
        <v>0.2</v>
      </c>
      <c r="K142" s="668">
        <v>315.94</v>
      </c>
      <c r="L142" s="668"/>
      <c r="M142" s="668">
        <v>1579.6999999999998</v>
      </c>
      <c r="N142" s="668"/>
      <c r="O142" s="668"/>
      <c r="P142" s="681"/>
      <c r="Q142" s="669"/>
    </row>
    <row r="143" spans="1:17" ht="14.4" customHeight="1" x14ac:dyDescent="0.3">
      <c r="A143" s="664" t="s">
        <v>527</v>
      </c>
      <c r="B143" s="665" t="s">
        <v>4859</v>
      </c>
      <c r="C143" s="665" t="s">
        <v>4689</v>
      </c>
      <c r="D143" s="665" t="s">
        <v>4932</v>
      </c>
      <c r="E143" s="665" t="s">
        <v>4933</v>
      </c>
      <c r="F143" s="668"/>
      <c r="G143" s="668"/>
      <c r="H143" s="668"/>
      <c r="I143" s="668"/>
      <c r="J143" s="668">
        <v>2</v>
      </c>
      <c r="K143" s="668">
        <v>4129.54</v>
      </c>
      <c r="L143" s="668"/>
      <c r="M143" s="668">
        <v>2064.77</v>
      </c>
      <c r="N143" s="668"/>
      <c r="O143" s="668"/>
      <c r="P143" s="681"/>
      <c r="Q143" s="669"/>
    </row>
    <row r="144" spans="1:17" ht="14.4" customHeight="1" x14ac:dyDescent="0.3">
      <c r="A144" s="664" t="s">
        <v>527</v>
      </c>
      <c r="B144" s="665" t="s">
        <v>4859</v>
      </c>
      <c r="C144" s="665" t="s">
        <v>4689</v>
      </c>
      <c r="D144" s="665" t="s">
        <v>4934</v>
      </c>
      <c r="E144" s="665" t="s">
        <v>2136</v>
      </c>
      <c r="F144" s="668"/>
      <c r="G144" s="668"/>
      <c r="H144" s="668"/>
      <c r="I144" s="668"/>
      <c r="J144" s="668">
        <v>6</v>
      </c>
      <c r="K144" s="668">
        <v>18569.580000000002</v>
      </c>
      <c r="L144" s="668"/>
      <c r="M144" s="668">
        <v>3094.9300000000003</v>
      </c>
      <c r="N144" s="668"/>
      <c r="O144" s="668"/>
      <c r="P144" s="681"/>
      <c r="Q144" s="669"/>
    </row>
    <row r="145" spans="1:17" ht="14.4" customHeight="1" x14ac:dyDescent="0.3">
      <c r="A145" s="664" t="s">
        <v>527</v>
      </c>
      <c r="B145" s="665" t="s">
        <v>4859</v>
      </c>
      <c r="C145" s="665" t="s">
        <v>4689</v>
      </c>
      <c r="D145" s="665" t="s">
        <v>4935</v>
      </c>
      <c r="E145" s="665" t="s">
        <v>4936</v>
      </c>
      <c r="F145" s="668"/>
      <c r="G145" s="668"/>
      <c r="H145" s="668"/>
      <c r="I145" s="668"/>
      <c r="J145" s="668"/>
      <c r="K145" s="668"/>
      <c r="L145" s="668"/>
      <c r="M145" s="668"/>
      <c r="N145" s="668">
        <v>3</v>
      </c>
      <c r="O145" s="668">
        <v>328.8</v>
      </c>
      <c r="P145" s="681"/>
      <c r="Q145" s="669">
        <v>109.60000000000001</v>
      </c>
    </row>
    <row r="146" spans="1:17" ht="14.4" customHeight="1" x14ac:dyDescent="0.3">
      <c r="A146" s="664" t="s">
        <v>527</v>
      </c>
      <c r="B146" s="665" t="s">
        <v>4859</v>
      </c>
      <c r="C146" s="665" t="s">
        <v>4689</v>
      </c>
      <c r="D146" s="665" t="s">
        <v>4937</v>
      </c>
      <c r="E146" s="665" t="s">
        <v>1697</v>
      </c>
      <c r="F146" s="668"/>
      <c r="G146" s="668"/>
      <c r="H146" s="668"/>
      <c r="I146" s="668"/>
      <c r="J146" s="668"/>
      <c r="K146" s="668"/>
      <c r="L146" s="668"/>
      <c r="M146" s="668"/>
      <c r="N146" s="668">
        <v>0.89999999999999991</v>
      </c>
      <c r="O146" s="668">
        <v>347.44</v>
      </c>
      <c r="P146" s="681"/>
      <c r="Q146" s="669">
        <v>386.04444444444448</v>
      </c>
    </row>
    <row r="147" spans="1:17" ht="14.4" customHeight="1" x14ac:dyDescent="0.3">
      <c r="A147" s="664" t="s">
        <v>527</v>
      </c>
      <c r="B147" s="665" t="s">
        <v>4859</v>
      </c>
      <c r="C147" s="665" t="s">
        <v>4689</v>
      </c>
      <c r="D147" s="665" t="s">
        <v>4938</v>
      </c>
      <c r="E147" s="665" t="s">
        <v>1700</v>
      </c>
      <c r="F147" s="668">
        <v>5.6</v>
      </c>
      <c r="G147" s="668">
        <v>4520.6100000000006</v>
      </c>
      <c r="H147" s="668">
        <v>1</v>
      </c>
      <c r="I147" s="668">
        <v>807.25178571428592</v>
      </c>
      <c r="J147" s="668">
        <v>3</v>
      </c>
      <c r="K147" s="668">
        <v>2316.3900000000003</v>
      </c>
      <c r="L147" s="668">
        <v>0.51240651151061467</v>
      </c>
      <c r="M147" s="668">
        <v>772.13000000000011</v>
      </c>
      <c r="N147" s="668">
        <v>2.1</v>
      </c>
      <c r="O147" s="668">
        <v>1621.5</v>
      </c>
      <c r="P147" s="681">
        <v>0.35869053070271484</v>
      </c>
      <c r="Q147" s="669">
        <v>772.14285714285711</v>
      </c>
    </row>
    <row r="148" spans="1:17" ht="14.4" customHeight="1" x14ac:dyDescent="0.3">
      <c r="A148" s="664" t="s">
        <v>527</v>
      </c>
      <c r="B148" s="665" t="s">
        <v>4859</v>
      </c>
      <c r="C148" s="665" t="s">
        <v>4689</v>
      </c>
      <c r="D148" s="665" t="s">
        <v>4939</v>
      </c>
      <c r="E148" s="665" t="s">
        <v>4940</v>
      </c>
      <c r="F148" s="668">
        <v>2.4</v>
      </c>
      <c r="G148" s="668">
        <v>8707.2800000000007</v>
      </c>
      <c r="H148" s="668">
        <v>1</v>
      </c>
      <c r="I148" s="668">
        <v>3628.0333333333338</v>
      </c>
      <c r="J148" s="668">
        <v>4.82</v>
      </c>
      <c r="K148" s="668">
        <v>15262.15</v>
      </c>
      <c r="L148" s="668">
        <v>1.7528034012917924</v>
      </c>
      <c r="M148" s="668">
        <v>3166.4211618257259</v>
      </c>
      <c r="N148" s="668">
        <v>2.08</v>
      </c>
      <c r="O148" s="668">
        <v>6436.42</v>
      </c>
      <c r="P148" s="681">
        <v>0.73919984197131594</v>
      </c>
      <c r="Q148" s="669">
        <v>3094.4326923076924</v>
      </c>
    </row>
    <row r="149" spans="1:17" ht="14.4" customHeight="1" x14ac:dyDescent="0.3">
      <c r="A149" s="664" t="s">
        <v>527</v>
      </c>
      <c r="B149" s="665" t="s">
        <v>4859</v>
      </c>
      <c r="C149" s="665" t="s">
        <v>4689</v>
      </c>
      <c r="D149" s="665" t="s">
        <v>4941</v>
      </c>
      <c r="E149" s="665" t="s">
        <v>1752</v>
      </c>
      <c r="F149" s="668"/>
      <c r="G149" s="668"/>
      <c r="H149" s="668"/>
      <c r="I149" s="668"/>
      <c r="J149" s="668">
        <v>1.5</v>
      </c>
      <c r="K149" s="668">
        <v>643.12</v>
      </c>
      <c r="L149" s="668"/>
      <c r="M149" s="668">
        <v>428.74666666666667</v>
      </c>
      <c r="N149" s="668"/>
      <c r="O149" s="668"/>
      <c r="P149" s="681"/>
      <c r="Q149" s="669"/>
    </row>
    <row r="150" spans="1:17" ht="14.4" customHeight="1" x14ac:dyDescent="0.3">
      <c r="A150" s="664" t="s">
        <v>527</v>
      </c>
      <c r="B150" s="665" t="s">
        <v>4859</v>
      </c>
      <c r="C150" s="665" t="s">
        <v>4689</v>
      </c>
      <c r="D150" s="665" t="s">
        <v>4942</v>
      </c>
      <c r="E150" s="665" t="s">
        <v>4943</v>
      </c>
      <c r="F150" s="668">
        <v>1.7</v>
      </c>
      <c r="G150" s="668">
        <v>882.4</v>
      </c>
      <c r="H150" s="668">
        <v>1</v>
      </c>
      <c r="I150" s="668">
        <v>519.05882352941171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527</v>
      </c>
      <c r="B151" s="665" t="s">
        <v>4859</v>
      </c>
      <c r="C151" s="665" t="s">
        <v>4689</v>
      </c>
      <c r="D151" s="665" t="s">
        <v>4944</v>
      </c>
      <c r="E151" s="665" t="s">
        <v>1749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10392.35</v>
      </c>
      <c r="P151" s="681"/>
      <c r="Q151" s="669">
        <v>10392.35</v>
      </c>
    </row>
    <row r="152" spans="1:17" ht="14.4" customHeight="1" x14ac:dyDescent="0.3">
      <c r="A152" s="664" t="s">
        <v>527</v>
      </c>
      <c r="B152" s="665" t="s">
        <v>4859</v>
      </c>
      <c r="C152" s="665" t="s">
        <v>4689</v>
      </c>
      <c r="D152" s="665" t="s">
        <v>4945</v>
      </c>
      <c r="E152" s="665" t="s">
        <v>1694</v>
      </c>
      <c r="F152" s="668"/>
      <c r="G152" s="668"/>
      <c r="H152" s="668"/>
      <c r="I152" s="668"/>
      <c r="J152" s="668">
        <v>0.6</v>
      </c>
      <c r="K152" s="668">
        <v>117.54</v>
      </c>
      <c r="L152" s="668"/>
      <c r="M152" s="668">
        <v>195.9</v>
      </c>
      <c r="N152" s="668"/>
      <c r="O152" s="668"/>
      <c r="P152" s="681"/>
      <c r="Q152" s="669"/>
    </row>
    <row r="153" spans="1:17" ht="14.4" customHeight="1" x14ac:dyDescent="0.3">
      <c r="A153" s="664" t="s">
        <v>527</v>
      </c>
      <c r="B153" s="665" t="s">
        <v>4859</v>
      </c>
      <c r="C153" s="665" t="s">
        <v>4689</v>
      </c>
      <c r="D153" s="665" t="s">
        <v>4946</v>
      </c>
      <c r="E153" s="665" t="s">
        <v>4947</v>
      </c>
      <c r="F153" s="668"/>
      <c r="G153" s="668"/>
      <c r="H153" s="668"/>
      <c r="I153" s="668"/>
      <c r="J153" s="668"/>
      <c r="K153" s="668"/>
      <c r="L153" s="668"/>
      <c r="M153" s="668"/>
      <c r="N153" s="668">
        <v>2.2000000000000002</v>
      </c>
      <c r="O153" s="668">
        <v>2243.69</v>
      </c>
      <c r="P153" s="681"/>
      <c r="Q153" s="669">
        <v>1019.8590909090908</v>
      </c>
    </row>
    <row r="154" spans="1:17" ht="14.4" customHeight="1" x14ac:dyDescent="0.3">
      <c r="A154" s="664" t="s">
        <v>527</v>
      </c>
      <c r="B154" s="665" t="s">
        <v>4859</v>
      </c>
      <c r="C154" s="665" t="s">
        <v>4689</v>
      </c>
      <c r="D154" s="665" t="s">
        <v>4948</v>
      </c>
      <c r="E154" s="665" t="s">
        <v>1739</v>
      </c>
      <c r="F154" s="668"/>
      <c r="G154" s="668"/>
      <c r="H154" s="668"/>
      <c r="I154" s="668"/>
      <c r="J154" s="668">
        <v>3</v>
      </c>
      <c r="K154" s="668">
        <v>328.8</v>
      </c>
      <c r="L154" s="668"/>
      <c r="M154" s="668">
        <v>109.60000000000001</v>
      </c>
      <c r="N154" s="668"/>
      <c r="O154" s="668"/>
      <c r="P154" s="681"/>
      <c r="Q154" s="669"/>
    </row>
    <row r="155" spans="1:17" ht="14.4" customHeight="1" x14ac:dyDescent="0.3">
      <c r="A155" s="664" t="s">
        <v>527</v>
      </c>
      <c r="B155" s="665" t="s">
        <v>4859</v>
      </c>
      <c r="C155" s="665" t="s">
        <v>4689</v>
      </c>
      <c r="D155" s="665" t="s">
        <v>4949</v>
      </c>
      <c r="E155" s="665" t="s">
        <v>4950</v>
      </c>
      <c r="F155" s="668"/>
      <c r="G155" s="668"/>
      <c r="H155" s="668"/>
      <c r="I155" s="668"/>
      <c r="J155" s="668">
        <v>0.1</v>
      </c>
      <c r="K155" s="668">
        <v>219.18</v>
      </c>
      <c r="L155" s="668"/>
      <c r="M155" s="668">
        <v>2191.7999999999997</v>
      </c>
      <c r="N155" s="668"/>
      <c r="O155" s="668"/>
      <c r="P155" s="681"/>
      <c r="Q155" s="669"/>
    </row>
    <row r="156" spans="1:17" ht="14.4" customHeight="1" x14ac:dyDescent="0.3">
      <c r="A156" s="664" t="s">
        <v>527</v>
      </c>
      <c r="B156" s="665" t="s">
        <v>4859</v>
      </c>
      <c r="C156" s="665" t="s">
        <v>4689</v>
      </c>
      <c r="D156" s="665" t="s">
        <v>4951</v>
      </c>
      <c r="E156" s="665" t="s">
        <v>1691</v>
      </c>
      <c r="F156" s="668"/>
      <c r="G156" s="668"/>
      <c r="H156" s="668"/>
      <c r="I156" s="668"/>
      <c r="J156" s="668">
        <v>10.1</v>
      </c>
      <c r="K156" s="668">
        <v>3347.14</v>
      </c>
      <c r="L156" s="668"/>
      <c r="M156" s="668">
        <v>331.4</v>
      </c>
      <c r="N156" s="668">
        <v>75.05</v>
      </c>
      <c r="O156" s="668">
        <v>24871.57</v>
      </c>
      <c r="P156" s="681"/>
      <c r="Q156" s="669">
        <v>331.40000000000003</v>
      </c>
    </row>
    <row r="157" spans="1:17" ht="14.4" customHeight="1" x14ac:dyDescent="0.3">
      <c r="A157" s="664" t="s">
        <v>527</v>
      </c>
      <c r="B157" s="665" t="s">
        <v>4859</v>
      </c>
      <c r="C157" s="665" t="s">
        <v>4689</v>
      </c>
      <c r="D157" s="665" t="s">
        <v>4952</v>
      </c>
      <c r="E157" s="665" t="s">
        <v>4953</v>
      </c>
      <c r="F157" s="668"/>
      <c r="G157" s="668"/>
      <c r="H157" s="668"/>
      <c r="I157" s="668"/>
      <c r="J157" s="668"/>
      <c r="K157" s="668"/>
      <c r="L157" s="668"/>
      <c r="M157" s="668"/>
      <c r="N157" s="668">
        <v>0.1</v>
      </c>
      <c r="O157" s="668">
        <v>144.68</v>
      </c>
      <c r="P157" s="681"/>
      <c r="Q157" s="669">
        <v>1446.8</v>
      </c>
    </row>
    <row r="158" spans="1:17" ht="14.4" customHeight="1" x14ac:dyDescent="0.3">
      <c r="A158" s="664" t="s">
        <v>527</v>
      </c>
      <c r="B158" s="665" t="s">
        <v>4859</v>
      </c>
      <c r="C158" s="665" t="s">
        <v>4689</v>
      </c>
      <c r="D158" s="665" t="s">
        <v>4954</v>
      </c>
      <c r="E158" s="665" t="s">
        <v>4955</v>
      </c>
      <c r="F158" s="668"/>
      <c r="G158" s="668"/>
      <c r="H158" s="668"/>
      <c r="I158" s="668"/>
      <c r="J158" s="668"/>
      <c r="K158" s="668"/>
      <c r="L158" s="668"/>
      <c r="M158" s="668"/>
      <c r="N158" s="668">
        <v>0.1</v>
      </c>
      <c r="O158" s="668">
        <v>163.18</v>
      </c>
      <c r="P158" s="681"/>
      <c r="Q158" s="669">
        <v>1631.8</v>
      </c>
    </row>
    <row r="159" spans="1:17" ht="14.4" customHeight="1" x14ac:dyDescent="0.3">
      <c r="A159" s="664" t="s">
        <v>527</v>
      </c>
      <c r="B159" s="665" t="s">
        <v>4859</v>
      </c>
      <c r="C159" s="665" t="s">
        <v>4689</v>
      </c>
      <c r="D159" s="665" t="s">
        <v>4956</v>
      </c>
      <c r="E159" s="665" t="s">
        <v>1745</v>
      </c>
      <c r="F159" s="668"/>
      <c r="G159" s="668"/>
      <c r="H159" s="668"/>
      <c r="I159" s="668"/>
      <c r="J159" s="668"/>
      <c r="K159" s="668"/>
      <c r="L159" s="668"/>
      <c r="M159" s="668"/>
      <c r="N159" s="668">
        <v>1.2</v>
      </c>
      <c r="O159" s="668">
        <v>3916.49</v>
      </c>
      <c r="P159" s="681"/>
      <c r="Q159" s="669">
        <v>3263.7416666666668</v>
      </c>
    </row>
    <row r="160" spans="1:17" ht="14.4" customHeight="1" x14ac:dyDescent="0.3">
      <c r="A160" s="664" t="s">
        <v>527</v>
      </c>
      <c r="B160" s="665" t="s">
        <v>4859</v>
      </c>
      <c r="C160" s="665" t="s">
        <v>4957</v>
      </c>
      <c r="D160" s="665" t="s">
        <v>4958</v>
      </c>
      <c r="E160" s="665"/>
      <c r="F160" s="668">
        <v>1</v>
      </c>
      <c r="G160" s="668">
        <v>1215.8499999999999</v>
      </c>
      <c r="H160" s="668">
        <v>1</v>
      </c>
      <c r="I160" s="668">
        <v>1215.8499999999999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527</v>
      </c>
      <c r="B161" s="665" t="s">
        <v>4859</v>
      </c>
      <c r="C161" s="665" t="s">
        <v>4957</v>
      </c>
      <c r="D161" s="665" t="s">
        <v>4959</v>
      </c>
      <c r="E161" s="665" t="s">
        <v>4960</v>
      </c>
      <c r="F161" s="668">
        <v>37</v>
      </c>
      <c r="G161" s="668">
        <v>67081</v>
      </c>
      <c r="H161" s="668">
        <v>1</v>
      </c>
      <c r="I161" s="668">
        <v>1813</v>
      </c>
      <c r="J161" s="668">
        <v>36</v>
      </c>
      <c r="K161" s="668">
        <v>67160.88</v>
      </c>
      <c r="L161" s="668">
        <v>1.0011907991830773</v>
      </c>
      <c r="M161" s="668">
        <v>1865.5800000000002</v>
      </c>
      <c r="N161" s="668">
        <v>27</v>
      </c>
      <c r="O161" s="668">
        <v>54175.77</v>
      </c>
      <c r="P161" s="681">
        <v>0.80761720904578038</v>
      </c>
      <c r="Q161" s="669">
        <v>2006.51</v>
      </c>
    </row>
    <row r="162" spans="1:17" ht="14.4" customHeight="1" x14ac:dyDescent="0.3">
      <c r="A162" s="664" t="s">
        <v>527</v>
      </c>
      <c r="B162" s="665" t="s">
        <v>4859</v>
      </c>
      <c r="C162" s="665" t="s">
        <v>4957</v>
      </c>
      <c r="D162" s="665" t="s">
        <v>4959</v>
      </c>
      <c r="E162" s="665"/>
      <c r="F162" s="668">
        <v>92</v>
      </c>
      <c r="G162" s="668">
        <v>166848.58000000002</v>
      </c>
      <c r="H162" s="668">
        <v>1</v>
      </c>
      <c r="I162" s="668">
        <v>1813.5715217391305</v>
      </c>
      <c r="J162" s="668">
        <v>64</v>
      </c>
      <c r="K162" s="668">
        <v>116505.22</v>
      </c>
      <c r="L162" s="668">
        <v>0.69826917316287618</v>
      </c>
      <c r="M162" s="668">
        <v>1820.3940625</v>
      </c>
      <c r="N162" s="668">
        <v>86</v>
      </c>
      <c r="O162" s="668">
        <v>172527.62</v>
      </c>
      <c r="P162" s="681">
        <v>1.0340370891978821</v>
      </c>
      <c r="Q162" s="669">
        <v>2006.1351162790697</v>
      </c>
    </row>
    <row r="163" spans="1:17" ht="14.4" customHeight="1" x14ac:dyDescent="0.3">
      <c r="A163" s="664" t="s">
        <v>527</v>
      </c>
      <c r="B163" s="665" t="s">
        <v>4859</v>
      </c>
      <c r="C163" s="665" t="s">
        <v>4957</v>
      </c>
      <c r="D163" s="665" t="s">
        <v>4961</v>
      </c>
      <c r="E163" s="665" t="s">
        <v>4962</v>
      </c>
      <c r="F163" s="668"/>
      <c r="G163" s="668"/>
      <c r="H163" s="668"/>
      <c r="I163" s="668"/>
      <c r="J163" s="668">
        <v>6</v>
      </c>
      <c r="K163" s="668">
        <v>14497.52</v>
      </c>
      <c r="L163" s="668"/>
      <c r="M163" s="668">
        <v>2416.2533333333336</v>
      </c>
      <c r="N163" s="668">
        <v>9</v>
      </c>
      <c r="O163" s="668">
        <v>22190.58</v>
      </c>
      <c r="P163" s="681"/>
      <c r="Q163" s="669">
        <v>2465.6200000000003</v>
      </c>
    </row>
    <row r="164" spans="1:17" ht="14.4" customHeight="1" x14ac:dyDescent="0.3">
      <c r="A164" s="664" t="s">
        <v>527</v>
      </c>
      <c r="B164" s="665" t="s">
        <v>4859</v>
      </c>
      <c r="C164" s="665" t="s">
        <v>4957</v>
      </c>
      <c r="D164" s="665" t="s">
        <v>4961</v>
      </c>
      <c r="E164" s="665"/>
      <c r="F164" s="668">
        <v>9</v>
      </c>
      <c r="G164" s="668">
        <v>24554.129999999997</v>
      </c>
      <c r="H164" s="668">
        <v>1</v>
      </c>
      <c r="I164" s="668">
        <v>2728.2366666666662</v>
      </c>
      <c r="J164" s="668">
        <v>1</v>
      </c>
      <c r="K164" s="668">
        <v>2728.71</v>
      </c>
      <c r="L164" s="668">
        <v>0.11113038824833135</v>
      </c>
      <c r="M164" s="668">
        <v>2728.71</v>
      </c>
      <c r="N164" s="668">
        <v>16</v>
      </c>
      <c r="O164" s="668">
        <v>39449.919999999998</v>
      </c>
      <c r="P164" s="681">
        <v>1.6066511010571338</v>
      </c>
      <c r="Q164" s="669">
        <v>2465.62</v>
      </c>
    </row>
    <row r="165" spans="1:17" ht="14.4" customHeight="1" x14ac:dyDescent="0.3">
      <c r="A165" s="664" t="s">
        <v>527</v>
      </c>
      <c r="B165" s="665" t="s">
        <v>4859</v>
      </c>
      <c r="C165" s="665" t="s">
        <v>4957</v>
      </c>
      <c r="D165" s="665" t="s">
        <v>4963</v>
      </c>
      <c r="E165" s="665"/>
      <c r="F165" s="668"/>
      <c r="G165" s="668"/>
      <c r="H165" s="668"/>
      <c r="I165" s="668"/>
      <c r="J165" s="668">
        <v>1</v>
      </c>
      <c r="K165" s="668">
        <v>1865.58</v>
      </c>
      <c r="L165" s="668"/>
      <c r="M165" s="668">
        <v>1865.58</v>
      </c>
      <c r="N165" s="668"/>
      <c r="O165" s="668"/>
      <c r="P165" s="681"/>
      <c r="Q165" s="669"/>
    </row>
    <row r="166" spans="1:17" ht="14.4" customHeight="1" x14ac:dyDescent="0.3">
      <c r="A166" s="664" t="s">
        <v>527</v>
      </c>
      <c r="B166" s="665" t="s">
        <v>4859</v>
      </c>
      <c r="C166" s="665" t="s">
        <v>4957</v>
      </c>
      <c r="D166" s="665" t="s">
        <v>4963</v>
      </c>
      <c r="E166" s="665" t="s">
        <v>4964</v>
      </c>
      <c r="F166" s="668">
        <v>1</v>
      </c>
      <c r="G166" s="668">
        <v>1852</v>
      </c>
      <c r="H166" s="668">
        <v>1</v>
      </c>
      <c r="I166" s="668">
        <v>1852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527</v>
      </c>
      <c r="B167" s="665" t="s">
        <v>4859</v>
      </c>
      <c r="C167" s="665" t="s">
        <v>4957</v>
      </c>
      <c r="D167" s="665" t="s">
        <v>4965</v>
      </c>
      <c r="E167" s="665" t="s">
        <v>4966</v>
      </c>
      <c r="F167" s="668"/>
      <c r="G167" s="668"/>
      <c r="H167" s="668"/>
      <c r="I167" s="668"/>
      <c r="J167" s="668">
        <v>2</v>
      </c>
      <c r="K167" s="668">
        <v>19372.2</v>
      </c>
      <c r="L167" s="668"/>
      <c r="M167" s="668">
        <v>9686.1</v>
      </c>
      <c r="N167" s="668"/>
      <c r="O167" s="668"/>
      <c r="P167" s="681"/>
      <c r="Q167" s="669"/>
    </row>
    <row r="168" spans="1:17" ht="14.4" customHeight="1" x14ac:dyDescent="0.3">
      <c r="A168" s="664" t="s">
        <v>527</v>
      </c>
      <c r="B168" s="665" t="s">
        <v>4859</v>
      </c>
      <c r="C168" s="665" t="s">
        <v>4957</v>
      </c>
      <c r="D168" s="665" t="s">
        <v>4965</v>
      </c>
      <c r="E168" s="665"/>
      <c r="F168" s="668">
        <v>1</v>
      </c>
      <c r="G168" s="668">
        <v>9362</v>
      </c>
      <c r="H168" s="668">
        <v>1</v>
      </c>
      <c r="I168" s="668">
        <v>9362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527</v>
      </c>
      <c r="B169" s="665" t="s">
        <v>4859</v>
      </c>
      <c r="C169" s="665" t="s">
        <v>4957</v>
      </c>
      <c r="D169" s="665" t="s">
        <v>4967</v>
      </c>
      <c r="E169" s="665"/>
      <c r="F169" s="668">
        <v>51</v>
      </c>
      <c r="G169" s="668">
        <v>41201.550000000003</v>
      </c>
      <c r="H169" s="668">
        <v>1</v>
      </c>
      <c r="I169" s="668">
        <v>807.87352941176471</v>
      </c>
      <c r="J169" s="668">
        <v>23</v>
      </c>
      <c r="K169" s="668">
        <v>20538.129999999997</v>
      </c>
      <c r="L169" s="668">
        <v>0.49847954749275197</v>
      </c>
      <c r="M169" s="668">
        <v>892.96217391304333</v>
      </c>
      <c r="N169" s="668">
        <v>26</v>
      </c>
      <c r="O169" s="668">
        <v>27636.92</v>
      </c>
      <c r="P169" s="681">
        <v>0.67077379370436296</v>
      </c>
      <c r="Q169" s="669">
        <v>1062.9584615384615</v>
      </c>
    </row>
    <row r="170" spans="1:17" ht="14.4" customHeight="1" x14ac:dyDescent="0.3">
      <c r="A170" s="664" t="s">
        <v>527</v>
      </c>
      <c r="B170" s="665" t="s">
        <v>4859</v>
      </c>
      <c r="C170" s="665" t="s">
        <v>4957</v>
      </c>
      <c r="D170" s="665" t="s">
        <v>4967</v>
      </c>
      <c r="E170" s="665" t="s">
        <v>4968</v>
      </c>
      <c r="F170" s="668">
        <v>15</v>
      </c>
      <c r="G170" s="668">
        <v>13740</v>
      </c>
      <c r="H170" s="668">
        <v>1</v>
      </c>
      <c r="I170" s="668">
        <v>916</v>
      </c>
      <c r="J170" s="668">
        <v>22</v>
      </c>
      <c r="K170" s="668">
        <v>19765.400000000001</v>
      </c>
      <c r="L170" s="668">
        <v>1.4385298398835518</v>
      </c>
      <c r="M170" s="668">
        <v>898.42727272727279</v>
      </c>
      <c r="N170" s="668">
        <v>11</v>
      </c>
      <c r="O170" s="668">
        <v>11693.33</v>
      </c>
      <c r="P170" s="681">
        <v>0.85104294032023287</v>
      </c>
      <c r="Q170" s="669">
        <v>1063.03</v>
      </c>
    </row>
    <row r="171" spans="1:17" ht="14.4" customHeight="1" x14ac:dyDescent="0.3">
      <c r="A171" s="664" t="s">
        <v>527</v>
      </c>
      <c r="B171" s="665" t="s">
        <v>4859</v>
      </c>
      <c r="C171" s="665" t="s">
        <v>4957</v>
      </c>
      <c r="D171" s="665" t="s">
        <v>4969</v>
      </c>
      <c r="E171" s="665"/>
      <c r="F171" s="668">
        <v>2</v>
      </c>
      <c r="G171" s="668">
        <v>477.36</v>
      </c>
      <c r="H171" s="668">
        <v>1</v>
      </c>
      <c r="I171" s="668">
        <v>238.68</v>
      </c>
      <c r="J171" s="668"/>
      <c r="K171" s="668"/>
      <c r="L171" s="668"/>
      <c r="M171" s="668"/>
      <c r="N171" s="668">
        <v>8</v>
      </c>
      <c r="O171" s="668">
        <v>1934.48</v>
      </c>
      <c r="P171" s="681">
        <v>4.0524551701022284</v>
      </c>
      <c r="Q171" s="669">
        <v>241.81</v>
      </c>
    </row>
    <row r="172" spans="1:17" ht="14.4" customHeight="1" x14ac:dyDescent="0.3">
      <c r="A172" s="664" t="s">
        <v>527</v>
      </c>
      <c r="B172" s="665" t="s">
        <v>4859</v>
      </c>
      <c r="C172" s="665" t="s">
        <v>4957</v>
      </c>
      <c r="D172" s="665" t="s">
        <v>4969</v>
      </c>
      <c r="E172" s="665" t="s">
        <v>4970</v>
      </c>
      <c r="F172" s="668"/>
      <c r="G172" s="668"/>
      <c r="H172" s="668"/>
      <c r="I172" s="668"/>
      <c r="J172" s="668">
        <v>2</v>
      </c>
      <c r="K172" s="668">
        <v>477.36</v>
      </c>
      <c r="L172" s="668"/>
      <c r="M172" s="668">
        <v>238.68</v>
      </c>
      <c r="N172" s="668">
        <v>8</v>
      </c>
      <c r="O172" s="668">
        <v>1934.48</v>
      </c>
      <c r="P172" s="681"/>
      <c r="Q172" s="669">
        <v>241.81</v>
      </c>
    </row>
    <row r="173" spans="1:17" ht="14.4" customHeight="1" x14ac:dyDescent="0.3">
      <c r="A173" s="664" t="s">
        <v>527</v>
      </c>
      <c r="B173" s="665" t="s">
        <v>4859</v>
      </c>
      <c r="C173" s="665" t="s">
        <v>4854</v>
      </c>
      <c r="D173" s="665" t="s">
        <v>4971</v>
      </c>
      <c r="E173" s="665" t="s">
        <v>4972</v>
      </c>
      <c r="F173" s="668">
        <v>1</v>
      </c>
      <c r="G173" s="668">
        <v>1732.8</v>
      </c>
      <c r="H173" s="668">
        <v>1</v>
      </c>
      <c r="I173" s="668">
        <v>1732.8</v>
      </c>
      <c r="J173" s="668">
        <v>2</v>
      </c>
      <c r="K173" s="668">
        <v>3465.6</v>
      </c>
      <c r="L173" s="668">
        <v>2</v>
      </c>
      <c r="M173" s="668">
        <v>1732.8</v>
      </c>
      <c r="N173" s="668">
        <v>1</v>
      </c>
      <c r="O173" s="668">
        <v>1732.8</v>
      </c>
      <c r="P173" s="681">
        <v>1</v>
      </c>
      <c r="Q173" s="669">
        <v>1732.8</v>
      </c>
    </row>
    <row r="174" spans="1:17" ht="14.4" customHeight="1" x14ac:dyDescent="0.3">
      <c r="A174" s="664" t="s">
        <v>527</v>
      </c>
      <c r="B174" s="665" t="s">
        <v>4859</v>
      </c>
      <c r="C174" s="665" t="s">
        <v>4854</v>
      </c>
      <c r="D174" s="665" t="s">
        <v>4973</v>
      </c>
      <c r="E174" s="665" t="s">
        <v>4974</v>
      </c>
      <c r="F174" s="668"/>
      <c r="G174" s="668"/>
      <c r="H174" s="668"/>
      <c r="I174" s="668"/>
      <c r="J174" s="668">
        <v>1</v>
      </c>
      <c r="K174" s="668">
        <v>789.29</v>
      </c>
      <c r="L174" s="668"/>
      <c r="M174" s="668">
        <v>789.29</v>
      </c>
      <c r="N174" s="668"/>
      <c r="O174" s="668"/>
      <c r="P174" s="681"/>
      <c r="Q174" s="669"/>
    </row>
    <row r="175" spans="1:17" ht="14.4" customHeight="1" x14ac:dyDescent="0.3">
      <c r="A175" s="664" t="s">
        <v>527</v>
      </c>
      <c r="B175" s="665" t="s">
        <v>4859</v>
      </c>
      <c r="C175" s="665" t="s">
        <v>4854</v>
      </c>
      <c r="D175" s="665" t="s">
        <v>4975</v>
      </c>
      <c r="E175" s="665" t="s">
        <v>4976</v>
      </c>
      <c r="F175" s="668">
        <v>3</v>
      </c>
      <c r="G175" s="668">
        <v>7810.6500000000005</v>
      </c>
      <c r="H175" s="668">
        <v>1</v>
      </c>
      <c r="I175" s="668">
        <v>2603.5500000000002</v>
      </c>
      <c r="J175" s="668">
        <v>2</v>
      </c>
      <c r="K175" s="668">
        <v>5207.1000000000004</v>
      </c>
      <c r="L175" s="668">
        <v>0.66666666666666663</v>
      </c>
      <c r="M175" s="668">
        <v>2603.5500000000002</v>
      </c>
      <c r="N175" s="668">
        <v>4</v>
      </c>
      <c r="O175" s="668">
        <v>10414.200000000001</v>
      </c>
      <c r="P175" s="681">
        <v>1.3333333333333333</v>
      </c>
      <c r="Q175" s="669">
        <v>2603.5500000000002</v>
      </c>
    </row>
    <row r="176" spans="1:17" ht="14.4" customHeight="1" x14ac:dyDescent="0.3">
      <c r="A176" s="664" t="s">
        <v>527</v>
      </c>
      <c r="B176" s="665" t="s">
        <v>4859</v>
      </c>
      <c r="C176" s="665" t="s">
        <v>4854</v>
      </c>
      <c r="D176" s="665" t="s">
        <v>4977</v>
      </c>
      <c r="E176" s="665" t="s">
        <v>4976</v>
      </c>
      <c r="F176" s="668">
        <v>2</v>
      </c>
      <c r="G176" s="668">
        <v>16685.240000000002</v>
      </c>
      <c r="H176" s="668">
        <v>1</v>
      </c>
      <c r="I176" s="668">
        <v>8342.6200000000008</v>
      </c>
      <c r="J176" s="668">
        <v>2</v>
      </c>
      <c r="K176" s="668">
        <v>16685.240000000002</v>
      </c>
      <c r="L176" s="668">
        <v>1</v>
      </c>
      <c r="M176" s="668">
        <v>8342.6200000000008</v>
      </c>
      <c r="N176" s="668">
        <v>1</v>
      </c>
      <c r="O176" s="668">
        <v>8342.6200000000008</v>
      </c>
      <c r="P176" s="681">
        <v>0.5</v>
      </c>
      <c r="Q176" s="669">
        <v>8342.6200000000008</v>
      </c>
    </row>
    <row r="177" spans="1:17" ht="14.4" customHeight="1" x14ac:dyDescent="0.3">
      <c r="A177" s="664" t="s">
        <v>527</v>
      </c>
      <c r="B177" s="665" t="s">
        <v>4859</v>
      </c>
      <c r="C177" s="665" t="s">
        <v>4854</v>
      </c>
      <c r="D177" s="665" t="s">
        <v>4978</v>
      </c>
      <c r="E177" s="665" t="s">
        <v>4979</v>
      </c>
      <c r="F177" s="668">
        <v>1</v>
      </c>
      <c r="G177" s="668">
        <v>12468</v>
      </c>
      <c r="H177" s="668">
        <v>1</v>
      </c>
      <c r="I177" s="668">
        <v>12468</v>
      </c>
      <c r="J177" s="668">
        <v>4</v>
      </c>
      <c r="K177" s="668">
        <v>49872</v>
      </c>
      <c r="L177" s="668">
        <v>4</v>
      </c>
      <c r="M177" s="668">
        <v>12468</v>
      </c>
      <c r="N177" s="668">
        <v>4</v>
      </c>
      <c r="O177" s="668">
        <v>49872</v>
      </c>
      <c r="P177" s="681">
        <v>4</v>
      </c>
      <c r="Q177" s="669">
        <v>12468</v>
      </c>
    </row>
    <row r="178" spans="1:17" ht="14.4" customHeight="1" x14ac:dyDescent="0.3">
      <c r="A178" s="664" t="s">
        <v>527</v>
      </c>
      <c r="B178" s="665" t="s">
        <v>4859</v>
      </c>
      <c r="C178" s="665" t="s">
        <v>4854</v>
      </c>
      <c r="D178" s="665" t="s">
        <v>4980</v>
      </c>
      <c r="E178" s="665" t="s">
        <v>4979</v>
      </c>
      <c r="F178" s="668">
        <v>16</v>
      </c>
      <c r="G178" s="668">
        <v>463200</v>
      </c>
      <c r="H178" s="668">
        <v>1</v>
      </c>
      <c r="I178" s="668">
        <v>28950</v>
      </c>
      <c r="J178" s="668">
        <v>23</v>
      </c>
      <c r="K178" s="668">
        <v>665850</v>
      </c>
      <c r="L178" s="668">
        <v>1.4375</v>
      </c>
      <c r="M178" s="668">
        <v>28950</v>
      </c>
      <c r="N178" s="668">
        <v>12</v>
      </c>
      <c r="O178" s="668">
        <v>347400</v>
      </c>
      <c r="P178" s="681">
        <v>0.75</v>
      </c>
      <c r="Q178" s="669">
        <v>28950</v>
      </c>
    </row>
    <row r="179" spans="1:17" ht="14.4" customHeight="1" x14ac:dyDescent="0.3">
      <c r="A179" s="664" t="s">
        <v>527</v>
      </c>
      <c r="B179" s="665" t="s">
        <v>4859</v>
      </c>
      <c r="C179" s="665" t="s">
        <v>4854</v>
      </c>
      <c r="D179" s="665" t="s">
        <v>4981</v>
      </c>
      <c r="E179" s="665" t="s">
        <v>4979</v>
      </c>
      <c r="F179" s="668">
        <v>51</v>
      </c>
      <c r="G179" s="668">
        <v>1476450</v>
      </c>
      <c r="H179" s="668">
        <v>1</v>
      </c>
      <c r="I179" s="668">
        <v>28950</v>
      </c>
      <c r="J179" s="668">
        <v>49</v>
      </c>
      <c r="K179" s="668">
        <v>1418550</v>
      </c>
      <c r="L179" s="668">
        <v>0.96078431372549022</v>
      </c>
      <c r="M179" s="668">
        <v>28950</v>
      </c>
      <c r="N179" s="668">
        <v>47</v>
      </c>
      <c r="O179" s="668">
        <v>1360650</v>
      </c>
      <c r="P179" s="681">
        <v>0.92156862745098034</v>
      </c>
      <c r="Q179" s="669">
        <v>28950</v>
      </c>
    </row>
    <row r="180" spans="1:17" ht="14.4" customHeight="1" x14ac:dyDescent="0.3">
      <c r="A180" s="664" t="s">
        <v>527</v>
      </c>
      <c r="B180" s="665" t="s">
        <v>4859</v>
      </c>
      <c r="C180" s="665" t="s">
        <v>4854</v>
      </c>
      <c r="D180" s="665" t="s">
        <v>4982</v>
      </c>
      <c r="E180" s="665" t="s">
        <v>4983</v>
      </c>
      <c r="F180" s="668">
        <v>8</v>
      </c>
      <c r="G180" s="668">
        <v>480792</v>
      </c>
      <c r="H180" s="668">
        <v>1</v>
      </c>
      <c r="I180" s="668">
        <v>60099</v>
      </c>
      <c r="J180" s="668">
        <v>7</v>
      </c>
      <c r="K180" s="668">
        <v>420693</v>
      </c>
      <c r="L180" s="668">
        <v>0.875</v>
      </c>
      <c r="M180" s="668">
        <v>60099</v>
      </c>
      <c r="N180" s="668">
        <v>6</v>
      </c>
      <c r="O180" s="668">
        <v>360594</v>
      </c>
      <c r="P180" s="681">
        <v>0.75</v>
      </c>
      <c r="Q180" s="669">
        <v>60099</v>
      </c>
    </row>
    <row r="181" spans="1:17" ht="14.4" customHeight="1" x14ac:dyDescent="0.3">
      <c r="A181" s="664" t="s">
        <v>527</v>
      </c>
      <c r="B181" s="665" t="s">
        <v>4859</v>
      </c>
      <c r="C181" s="665" t="s">
        <v>4854</v>
      </c>
      <c r="D181" s="665" t="s">
        <v>4984</v>
      </c>
      <c r="E181" s="665" t="s">
        <v>4983</v>
      </c>
      <c r="F181" s="668">
        <v>1</v>
      </c>
      <c r="G181" s="668">
        <v>68578</v>
      </c>
      <c r="H181" s="668">
        <v>1</v>
      </c>
      <c r="I181" s="668">
        <v>68578</v>
      </c>
      <c r="J181" s="668">
        <v>10</v>
      </c>
      <c r="K181" s="668">
        <v>685780</v>
      </c>
      <c r="L181" s="668">
        <v>10</v>
      </c>
      <c r="M181" s="668">
        <v>68578</v>
      </c>
      <c r="N181" s="668">
        <v>13</v>
      </c>
      <c r="O181" s="668">
        <v>891514</v>
      </c>
      <c r="P181" s="681">
        <v>13</v>
      </c>
      <c r="Q181" s="669">
        <v>68578</v>
      </c>
    </row>
    <row r="182" spans="1:17" ht="14.4" customHeight="1" x14ac:dyDescent="0.3">
      <c r="A182" s="664" t="s">
        <v>527</v>
      </c>
      <c r="B182" s="665" t="s">
        <v>4859</v>
      </c>
      <c r="C182" s="665" t="s">
        <v>4854</v>
      </c>
      <c r="D182" s="665" t="s">
        <v>4985</v>
      </c>
      <c r="E182" s="665" t="s">
        <v>4986</v>
      </c>
      <c r="F182" s="668">
        <v>15</v>
      </c>
      <c r="G182" s="668">
        <v>25609.65</v>
      </c>
      <c r="H182" s="668">
        <v>1</v>
      </c>
      <c r="I182" s="668">
        <v>1707.3100000000002</v>
      </c>
      <c r="J182" s="668">
        <v>12</v>
      </c>
      <c r="K182" s="668">
        <v>20487.719999999998</v>
      </c>
      <c r="L182" s="668">
        <v>0.79999999999999982</v>
      </c>
      <c r="M182" s="668">
        <v>1707.3099999999997</v>
      </c>
      <c r="N182" s="668">
        <v>11</v>
      </c>
      <c r="O182" s="668">
        <v>18780.41</v>
      </c>
      <c r="P182" s="681">
        <v>0.73333333333333328</v>
      </c>
      <c r="Q182" s="669">
        <v>1707.31</v>
      </c>
    </row>
    <row r="183" spans="1:17" ht="14.4" customHeight="1" x14ac:dyDescent="0.3">
      <c r="A183" s="664" t="s">
        <v>527</v>
      </c>
      <c r="B183" s="665" t="s">
        <v>4859</v>
      </c>
      <c r="C183" s="665" t="s">
        <v>4854</v>
      </c>
      <c r="D183" s="665" t="s">
        <v>4987</v>
      </c>
      <c r="E183" s="665" t="s">
        <v>4988</v>
      </c>
      <c r="F183" s="668">
        <v>5</v>
      </c>
      <c r="G183" s="668">
        <v>79994.5</v>
      </c>
      <c r="H183" s="668">
        <v>1</v>
      </c>
      <c r="I183" s="668">
        <v>15998.9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527</v>
      </c>
      <c r="B184" s="665" t="s">
        <v>4859</v>
      </c>
      <c r="C184" s="665" t="s">
        <v>4854</v>
      </c>
      <c r="D184" s="665" t="s">
        <v>4989</v>
      </c>
      <c r="E184" s="665" t="s">
        <v>4990</v>
      </c>
      <c r="F184" s="668">
        <v>4</v>
      </c>
      <c r="G184" s="668">
        <v>44805.599999999999</v>
      </c>
      <c r="H184" s="668">
        <v>1</v>
      </c>
      <c r="I184" s="668">
        <v>11201.4</v>
      </c>
      <c r="J184" s="668">
        <v>4</v>
      </c>
      <c r="K184" s="668">
        <v>44805.599999999999</v>
      </c>
      <c r="L184" s="668">
        <v>1</v>
      </c>
      <c r="M184" s="668">
        <v>11201.4</v>
      </c>
      <c r="N184" s="668">
        <v>5</v>
      </c>
      <c r="O184" s="668">
        <v>56007</v>
      </c>
      <c r="P184" s="681">
        <v>1.25</v>
      </c>
      <c r="Q184" s="669">
        <v>11201.4</v>
      </c>
    </row>
    <row r="185" spans="1:17" ht="14.4" customHeight="1" x14ac:dyDescent="0.3">
      <c r="A185" s="664" t="s">
        <v>527</v>
      </c>
      <c r="B185" s="665" t="s">
        <v>4859</v>
      </c>
      <c r="C185" s="665" t="s">
        <v>4854</v>
      </c>
      <c r="D185" s="665" t="s">
        <v>4991</v>
      </c>
      <c r="E185" s="665" t="s">
        <v>4992</v>
      </c>
      <c r="F185" s="668">
        <v>3</v>
      </c>
      <c r="G185" s="668">
        <v>29103</v>
      </c>
      <c r="H185" s="668">
        <v>1</v>
      </c>
      <c r="I185" s="668">
        <v>9701</v>
      </c>
      <c r="J185" s="668">
        <v>4</v>
      </c>
      <c r="K185" s="668">
        <v>38804</v>
      </c>
      <c r="L185" s="668">
        <v>1.3333333333333333</v>
      </c>
      <c r="M185" s="668">
        <v>9701</v>
      </c>
      <c r="N185" s="668">
        <v>1</v>
      </c>
      <c r="O185" s="668">
        <v>9701</v>
      </c>
      <c r="P185" s="681">
        <v>0.33333333333333331</v>
      </c>
      <c r="Q185" s="669">
        <v>9701</v>
      </c>
    </row>
    <row r="186" spans="1:17" ht="14.4" customHeight="1" x14ac:dyDescent="0.3">
      <c r="A186" s="664" t="s">
        <v>527</v>
      </c>
      <c r="B186" s="665" t="s">
        <v>4859</v>
      </c>
      <c r="C186" s="665" t="s">
        <v>4854</v>
      </c>
      <c r="D186" s="665" t="s">
        <v>4993</v>
      </c>
      <c r="E186" s="665" t="s">
        <v>4994</v>
      </c>
      <c r="F186" s="668">
        <v>18</v>
      </c>
      <c r="G186" s="668">
        <v>424947.60000000003</v>
      </c>
      <c r="H186" s="668">
        <v>1</v>
      </c>
      <c r="I186" s="668">
        <v>23608.2</v>
      </c>
      <c r="J186" s="668">
        <v>25</v>
      </c>
      <c r="K186" s="668">
        <v>590205</v>
      </c>
      <c r="L186" s="668">
        <v>1.3888888888888888</v>
      </c>
      <c r="M186" s="668">
        <v>23608.2</v>
      </c>
      <c r="N186" s="668">
        <v>19</v>
      </c>
      <c r="O186" s="668">
        <v>448555.80000000005</v>
      </c>
      <c r="P186" s="681">
        <v>1.0555555555555556</v>
      </c>
      <c r="Q186" s="669">
        <v>23608.2</v>
      </c>
    </row>
    <row r="187" spans="1:17" ht="14.4" customHeight="1" x14ac:dyDescent="0.3">
      <c r="A187" s="664" t="s">
        <v>527</v>
      </c>
      <c r="B187" s="665" t="s">
        <v>4859</v>
      </c>
      <c r="C187" s="665" t="s">
        <v>4854</v>
      </c>
      <c r="D187" s="665" t="s">
        <v>4995</v>
      </c>
      <c r="E187" s="665" t="s">
        <v>4996</v>
      </c>
      <c r="F187" s="668">
        <v>12</v>
      </c>
      <c r="G187" s="668">
        <v>16920</v>
      </c>
      <c r="H187" s="668">
        <v>1</v>
      </c>
      <c r="I187" s="668">
        <v>1410</v>
      </c>
      <c r="J187" s="668">
        <v>13</v>
      </c>
      <c r="K187" s="668">
        <v>18330</v>
      </c>
      <c r="L187" s="668">
        <v>1.0833333333333333</v>
      </c>
      <c r="M187" s="668">
        <v>1410</v>
      </c>
      <c r="N187" s="668">
        <v>10</v>
      </c>
      <c r="O187" s="668">
        <v>14100</v>
      </c>
      <c r="P187" s="681">
        <v>0.83333333333333337</v>
      </c>
      <c r="Q187" s="669">
        <v>1410</v>
      </c>
    </row>
    <row r="188" spans="1:17" ht="14.4" customHeight="1" x14ac:dyDescent="0.3">
      <c r="A188" s="664" t="s">
        <v>527</v>
      </c>
      <c r="B188" s="665" t="s">
        <v>4859</v>
      </c>
      <c r="C188" s="665" t="s">
        <v>4854</v>
      </c>
      <c r="D188" s="665" t="s">
        <v>4997</v>
      </c>
      <c r="E188" s="665" t="s">
        <v>4998</v>
      </c>
      <c r="F188" s="668">
        <v>1</v>
      </c>
      <c r="G188" s="668">
        <v>1665</v>
      </c>
      <c r="H188" s="668">
        <v>1</v>
      </c>
      <c r="I188" s="668">
        <v>1665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527</v>
      </c>
      <c r="B189" s="665" t="s">
        <v>4859</v>
      </c>
      <c r="C189" s="665" t="s">
        <v>4854</v>
      </c>
      <c r="D189" s="665" t="s">
        <v>4999</v>
      </c>
      <c r="E189" s="665" t="s">
        <v>5000</v>
      </c>
      <c r="F189" s="668"/>
      <c r="G189" s="668"/>
      <c r="H189" s="668"/>
      <c r="I189" s="668"/>
      <c r="J189" s="668">
        <v>1</v>
      </c>
      <c r="K189" s="668">
        <v>740</v>
      </c>
      <c r="L189" s="668"/>
      <c r="M189" s="668">
        <v>740</v>
      </c>
      <c r="N189" s="668"/>
      <c r="O189" s="668"/>
      <c r="P189" s="681"/>
      <c r="Q189" s="669"/>
    </row>
    <row r="190" spans="1:17" ht="14.4" customHeight="1" x14ac:dyDescent="0.3">
      <c r="A190" s="664" t="s">
        <v>527</v>
      </c>
      <c r="B190" s="665" t="s">
        <v>4859</v>
      </c>
      <c r="C190" s="665" t="s">
        <v>4854</v>
      </c>
      <c r="D190" s="665" t="s">
        <v>5001</v>
      </c>
      <c r="E190" s="665" t="s">
        <v>5002</v>
      </c>
      <c r="F190" s="668">
        <v>13</v>
      </c>
      <c r="G190" s="668">
        <v>23348</v>
      </c>
      <c r="H190" s="668">
        <v>1</v>
      </c>
      <c r="I190" s="668">
        <v>1796</v>
      </c>
      <c r="J190" s="668">
        <v>4</v>
      </c>
      <c r="K190" s="668">
        <v>7184</v>
      </c>
      <c r="L190" s="668">
        <v>0.30769230769230771</v>
      </c>
      <c r="M190" s="668">
        <v>1796</v>
      </c>
      <c r="N190" s="668">
        <v>28</v>
      </c>
      <c r="O190" s="668">
        <v>50288</v>
      </c>
      <c r="P190" s="681">
        <v>2.1538461538461537</v>
      </c>
      <c r="Q190" s="669">
        <v>1796</v>
      </c>
    </row>
    <row r="191" spans="1:17" ht="14.4" customHeight="1" x14ac:dyDescent="0.3">
      <c r="A191" s="664" t="s">
        <v>527</v>
      </c>
      <c r="B191" s="665" t="s">
        <v>4859</v>
      </c>
      <c r="C191" s="665" t="s">
        <v>4854</v>
      </c>
      <c r="D191" s="665" t="s">
        <v>5003</v>
      </c>
      <c r="E191" s="665" t="s">
        <v>5004</v>
      </c>
      <c r="F191" s="668">
        <v>6</v>
      </c>
      <c r="G191" s="668">
        <v>10776</v>
      </c>
      <c r="H191" s="668">
        <v>1</v>
      </c>
      <c r="I191" s="668">
        <v>1796</v>
      </c>
      <c r="J191" s="668">
        <v>1</v>
      </c>
      <c r="K191" s="668">
        <v>1796</v>
      </c>
      <c r="L191" s="668">
        <v>0.16666666666666666</v>
      </c>
      <c r="M191" s="668">
        <v>1796</v>
      </c>
      <c r="N191" s="668">
        <v>5</v>
      </c>
      <c r="O191" s="668">
        <v>8980</v>
      </c>
      <c r="P191" s="681">
        <v>0.83333333333333337</v>
      </c>
      <c r="Q191" s="669">
        <v>1796</v>
      </c>
    </row>
    <row r="192" spans="1:17" ht="14.4" customHeight="1" x14ac:dyDescent="0.3">
      <c r="A192" s="664" t="s">
        <v>527</v>
      </c>
      <c r="B192" s="665" t="s">
        <v>4859</v>
      </c>
      <c r="C192" s="665" t="s">
        <v>4854</v>
      </c>
      <c r="D192" s="665" t="s">
        <v>5005</v>
      </c>
      <c r="E192" s="665" t="s">
        <v>5006</v>
      </c>
      <c r="F192" s="668">
        <v>10</v>
      </c>
      <c r="G192" s="668">
        <v>17960</v>
      </c>
      <c r="H192" s="668">
        <v>1</v>
      </c>
      <c r="I192" s="668">
        <v>1796</v>
      </c>
      <c r="J192" s="668">
        <v>5</v>
      </c>
      <c r="K192" s="668">
        <v>8980</v>
      </c>
      <c r="L192" s="668">
        <v>0.5</v>
      </c>
      <c r="M192" s="668">
        <v>1796</v>
      </c>
      <c r="N192" s="668">
        <v>22</v>
      </c>
      <c r="O192" s="668">
        <v>39512</v>
      </c>
      <c r="P192" s="681">
        <v>2.2000000000000002</v>
      </c>
      <c r="Q192" s="669">
        <v>1796</v>
      </c>
    </row>
    <row r="193" spans="1:17" ht="14.4" customHeight="1" x14ac:dyDescent="0.3">
      <c r="A193" s="664" t="s">
        <v>527</v>
      </c>
      <c r="B193" s="665" t="s">
        <v>4859</v>
      </c>
      <c r="C193" s="665" t="s">
        <v>4854</v>
      </c>
      <c r="D193" s="665" t="s">
        <v>5007</v>
      </c>
      <c r="E193" s="665" t="s">
        <v>5008</v>
      </c>
      <c r="F193" s="668">
        <v>27</v>
      </c>
      <c r="G193" s="668">
        <v>48492</v>
      </c>
      <c r="H193" s="668">
        <v>1</v>
      </c>
      <c r="I193" s="668">
        <v>1796</v>
      </c>
      <c r="J193" s="668">
        <v>53</v>
      </c>
      <c r="K193" s="668">
        <v>95188</v>
      </c>
      <c r="L193" s="668">
        <v>1.962962962962963</v>
      </c>
      <c r="M193" s="668">
        <v>1796</v>
      </c>
      <c r="N193" s="668">
        <v>42</v>
      </c>
      <c r="O193" s="668">
        <v>75432</v>
      </c>
      <c r="P193" s="681">
        <v>1.5555555555555556</v>
      </c>
      <c r="Q193" s="669">
        <v>1796</v>
      </c>
    </row>
    <row r="194" spans="1:17" ht="14.4" customHeight="1" x14ac:dyDescent="0.3">
      <c r="A194" s="664" t="s">
        <v>527</v>
      </c>
      <c r="B194" s="665" t="s">
        <v>4859</v>
      </c>
      <c r="C194" s="665" t="s">
        <v>4854</v>
      </c>
      <c r="D194" s="665" t="s">
        <v>5009</v>
      </c>
      <c r="E194" s="665" t="s">
        <v>5010</v>
      </c>
      <c r="F194" s="668">
        <v>60</v>
      </c>
      <c r="G194" s="668">
        <v>107760</v>
      </c>
      <c r="H194" s="668">
        <v>1</v>
      </c>
      <c r="I194" s="668">
        <v>1796</v>
      </c>
      <c r="J194" s="668">
        <v>63</v>
      </c>
      <c r="K194" s="668">
        <v>113148</v>
      </c>
      <c r="L194" s="668">
        <v>1.05</v>
      </c>
      <c r="M194" s="668">
        <v>1796</v>
      </c>
      <c r="N194" s="668">
        <v>64</v>
      </c>
      <c r="O194" s="668">
        <v>114944</v>
      </c>
      <c r="P194" s="681">
        <v>1.0666666666666667</v>
      </c>
      <c r="Q194" s="669">
        <v>1796</v>
      </c>
    </row>
    <row r="195" spans="1:17" ht="14.4" customHeight="1" x14ac:dyDescent="0.3">
      <c r="A195" s="664" t="s">
        <v>527</v>
      </c>
      <c r="B195" s="665" t="s">
        <v>4859</v>
      </c>
      <c r="C195" s="665" t="s">
        <v>4854</v>
      </c>
      <c r="D195" s="665" t="s">
        <v>5011</v>
      </c>
      <c r="E195" s="665" t="s">
        <v>5012</v>
      </c>
      <c r="F195" s="668">
        <v>2</v>
      </c>
      <c r="G195" s="668">
        <v>3592</v>
      </c>
      <c r="H195" s="668">
        <v>1</v>
      </c>
      <c r="I195" s="668">
        <v>1796</v>
      </c>
      <c r="J195" s="668">
        <v>5</v>
      </c>
      <c r="K195" s="668">
        <v>8980</v>
      </c>
      <c r="L195" s="668">
        <v>2.5</v>
      </c>
      <c r="M195" s="668">
        <v>1796</v>
      </c>
      <c r="N195" s="668"/>
      <c r="O195" s="668"/>
      <c r="P195" s="681"/>
      <c r="Q195" s="669"/>
    </row>
    <row r="196" spans="1:17" ht="14.4" customHeight="1" x14ac:dyDescent="0.3">
      <c r="A196" s="664" t="s">
        <v>527</v>
      </c>
      <c r="B196" s="665" t="s">
        <v>4859</v>
      </c>
      <c r="C196" s="665" t="s">
        <v>4854</v>
      </c>
      <c r="D196" s="665" t="s">
        <v>5013</v>
      </c>
      <c r="E196" s="665" t="s">
        <v>5014</v>
      </c>
      <c r="F196" s="668">
        <v>1</v>
      </c>
      <c r="G196" s="668">
        <v>1796</v>
      </c>
      <c r="H196" s="668">
        <v>1</v>
      </c>
      <c r="I196" s="668">
        <v>1796</v>
      </c>
      <c r="J196" s="668">
        <v>3</v>
      </c>
      <c r="K196" s="668">
        <v>5388</v>
      </c>
      <c r="L196" s="668">
        <v>3</v>
      </c>
      <c r="M196" s="668">
        <v>1796</v>
      </c>
      <c r="N196" s="668"/>
      <c r="O196" s="668"/>
      <c r="P196" s="681"/>
      <c r="Q196" s="669"/>
    </row>
    <row r="197" spans="1:17" ht="14.4" customHeight="1" x14ac:dyDescent="0.3">
      <c r="A197" s="664" t="s">
        <v>527</v>
      </c>
      <c r="B197" s="665" t="s">
        <v>4859</v>
      </c>
      <c r="C197" s="665" t="s">
        <v>4854</v>
      </c>
      <c r="D197" s="665" t="s">
        <v>5015</v>
      </c>
      <c r="E197" s="665" t="s">
        <v>5016</v>
      </c>
      <c r="F197" s="668">
        <v>1</v>
      </c>
      <c r="G197" s="668">
        <v>3360</v>
      </c>
      <c r="H197" s="668">
        <v>1</v>
      </c>
      <c r="I197" s="668">
        <v>3360</v>
      </c>
      <c r="J197" s="668">
        <v>2</v>
      </c>
      <c r="K197" s="668">
        <v>6720</v>
      </c>
      <c r="L197" s="668">
        <v>2</v>
      </c>
      <c r="M197" s="668">
        <v>3360</v>
      </c>
      <c r="N197" s="668"/>
      <c r="O197" s="668"/>
      <c r="P197" s="681"/>
      <c r="Q197" s="669"/>
    </row>
    <row r="198" spans="1:17" ht="14.4" customHeight="1" x14ac:dyDescent="0.3">
      <c r="A198" s="664" t="s">
        <v>527</v>
      </c>
      <c r="B198" s="665" t="s">
        <v>4859</v>
      </c>
      <c r="C198" s="665" t="s">
        <v>4854</v>
      </c>
      <c r="D198" s="665" t="s">
        <v>5017</v>
      </c>
      <c r="E198" s="665" t="s">
        <v>5018</v>
      </c>
      <c r="F198" s="668"/>
      <c r="G198" s="668"/>
      <c r="H198" s="668"/>
      <c r="I198" s="668"/>
      <c r="J198" s="668">
        <v>1</v>
      </c>
      <c r="K198" s="668">
        <v>3360</v>
      </c>
      <c r="L198" s="668"/>
      <c r="M198" s="668">
        <v>3360</v>
      </c>
      <c r="N198" s="668"/>
      <c r="O198" s="668"/>
      <c r="P198" s="681"/>
      <c r="Q198" s="669"/>
    </row>
    <row r="199" spans="1:17" ht="14.4" customHeight="1" x14ac:dyDescent="0.3">
      <c r="A199" s="664" t="s">
        <v>527</v>
      </c>
      <c r="B199" s="665" t="s">
        <v>4859</v>
      </c>
      <c r="C199" s="665" t="s">
        <v>4854</v>
      </c>
      <c r="D199" s="665" t="s">
        <v>5019</v>
      </c>
      <c r="E199" s="665" t="s">
        <v>5020</v>
      </c>
      <c r="F199" s="668">
        <v>10</v>
      </c>
      <c r="G199" s="668">
        <v>33600</v>
      </c>
      <c r="H199" s="668">
        <v>1</v>
      </c>
      <c r="I199" s="668">
        <v>3360</v>
      </c>
      <c r="J199" s="668">
        <v>15</v>
      </c>
      <c r="K199" s="668">
        <v>50400</v>
      </c>
      <c r="L199" s="668">
        <v>1.5</v>
      </c>
      <c r="M199" s="668">
        <v>3360</v>
      </c>
      <c r="N199" s="668">
        <v>10</v>
      </c>
      <c r="O199" s="668">
        <v>33600</v>
      </c>
      <c r="P199" s="681">
        <v>1</v>
      </c>
      <c r="Q199" s="669">
        <v>3360</v>
      </c>
    </row>
    <row r="200" spans="1:17" ht="14.4" customHeight="1" x14ac:dyDescent="0.3">
      <c r="A200" s="664" t="s">
        <v>527</v>
      </c>
      <c r="B200" s="665" t="s">
        <v>4859</v>
      </c>
      <c r="C200" s="665" t="s">
        <v>4854</v>
      </c>
      <c r="D200" s="665" t="s">
        <v>5021</v>
      </c>
      <c r="E200" s="665" t="s">
        <v>5022</v>
      </c>
      <c r="F200" s="668">
        <v>9</v>
      </c>
      <c r="G200" s="668">
        <v>30240</v>
      </c>
      <c r="H200" s="668">
        <v>1</v>
      </c>
      <c r="I200" s="668">
        <v>3360</v>
      </c>
      <c r="J200" s="668">
        <v>10</v>
      </c>
      <c r="K200" s="668">
        <v>33600</v>
      </c>
      <c r="L200" s="668">
        <v>1.1111111111111112</v>
      </c>
      <c r="M200" s="668">
        <v>3360</v>
      </c>
      <c r="N200" s="668">
        <v>3</v>
      </c>
      <c r="O200" s="668">
        <v>10080</v>
      </c>
      <c r="P200" s="681">
        <v>0.33333333333333331</v>
      </c>
      <c r="Q200" s="669">
        <v>3360</v>
      </c>
    </row>
    <row r="201" spans="1:17" ht="14.4" customHeight="1" x14ac:dyDescent="0.3">
      <c r="A201" s="664" t="s">
        <v>527</v>
      </c>
      <c r="B201" s="665" t="s">
        <v>4859</v>
      </c>
      <c r="C201" s="665" t="s">
        <v>4854</v>
      </c>
      <c r="D201" s="665" t="s">
        <v>5023</v>
      </c>
      <c r="E201" s="665" t="s">
        <v>5024</v>
      </c>
      <c r="F201" s="668">
        <v>9</v>
      </c>
      <c r="G201" s="668">
        <v>30240</v>
      </c>
      <c r="H201" s="668">
        <v>1</v>
      </c>
      <c r="I201" s="668">
        <v>3360</v>
      </c>
      <c r="J201" s="668">
        <v>8</v>
      </c>
      <c r="K201" s="668">
        <v>26880</v>
      </c>
      <c r="L201" s="668">
        <v>0.88888888888888884</v>
      </c>
      <c r="M201" s="668">
        <v>3360</v>
      </c>
      <c r="N201" s="668">
        <v>7</v>
      </c>
      <c r="O201" s="668">
        <v>23520</v>
      </c>
      <c r="P201" s="681">
        <v>0.77777777777777779</v>
      </c>
      <c r="Q201" s="669">
        <v>3360</v>
      </c>
    </row>
    <row r="202" spans="1:17" ht="14.4" customHeight="1" x14ac:dyDescent="0.3">
      <c r="A202" s="664" t="s">
        <v>527</v>
      </c>
      <c r="B202" s="665" t="s">
        <v>4859</v>
      </c>
      <c r="C202" s="665" t="s">
        <v>4854</v>
      </c>
      <c r="D202" s="665" t="s">
        <v>5025</v>
      </c>
      <c r="E202" s="665" t="s">
        <v>5026</v>
      </c>
      <c r="F202" s="668">
        <v>4</v>
      </c>
      <c r="G202" s="668">
        <v>8064</v>
      </c>
      <c r="H202" s="668">
        <v>1</v>
      </c>
      <c r="I202" s="668">
        <v>2016</v>
      </c>
      <c r="J202" s="668">
        <v>1</v>
      </c>
      <c r="K202" s="668">
        <v>2016</v>
      </c>
      <c r="L202" s="668">
        <v>0.25</v>
      </c>
      <c r="M202" s="668">
        <v>2016</v>
      </c>
      <c r="N202" s="668"/>
      <c r="O202" s="668"/>
      <c r="P202" s="681"/>
      <c r="Q202" s="669"/>
    </row>
    <row r="203" spans="1:17" ht="14.4" customHeight="1" x14ac:dyDescent="0.3">
      <c r="A203" s="664" t="s">
        <v>527</v>
      </c>
      <c r="B203" s="665" t="s">
        <v>4859</v>
      </c>
      <c r="C203" s="665" t="s">
        <v>4854</v>
      </c>
      <c r="D203" s="665" t="s">
        <v>5027</v>
      </c>
      <c r="E203" s="665" t="s">
        <v>5028</v>
      </c>
      <c r="F203" s="668">
        <v>1</v>
      </c>
      <c r="G203" s="668">
        <v>2016</v>
      </c>
      <c r="H203" s="668">
        <v>1</v>
      </c>
      <c r="I203" s="668">
        <v>2016</v>
      </c>
      <c r="J203" s="668">
        <v>5</v>
      </c>
      <c r="K203" s="668">
        <v>10080</v>
      </c>
      <c r="L203" s="668">
        <v>5</v>
      </c>
      <c r="M203" s="668">
        <v>2016</v>
      </c>
      <c r="N203" s="668">
        <v>5</v>
      </c>
      <c r="O203" s="668">
        <v>10080</v>
      </c>
      <c r="P203" s="681">
        <v>5</v>
      </c>
      <c r="Q203" s="669">
        <v>2016</v>
      </c>
    </row>
    <row r="204" spans="1:17" ht="14.4" customHeight="1" x14ac:dyDescent="0.3">
      <c r="A204" s="664" t="s">
        <v>527</v>
      </c>
      <c r="B204" s="665" t="s">
        <v>4859</v>
      </c>
      <c r="C204" s="665" t="s">
        <v>4854</v>
      </c>
      <c r="D204" s="665" t="s">
        <v>5029</v>
      </c>
      <c r="E204" s="665" t="s">
        <v>5030</v>
      </c>
      <c r="F204" s="668">
        <v>8</v>
      </c>
      <c r="G204" s="668">
        <v>16128</v>
      </c>
      <c r="H204" s="668">
        <v>1</v>
      </c>
      <c r="I204" s="668">
        <v>2016</v>
      </c>
      <c r="J204" s="668">
        <v>4</v>
      </c>
      <c r="K204" s="668">
        <v>8064</v>
      </c>
      <c r="L204" s="668">
        <v>0.5</v>
      </c>
      <c r="M204" s="668">
        <v>2016</v>
      </c>
      <c r="N204" s="668">
        <v>6</v>
      </c>
      <c r="O204" s="668">
        <v>12096</v>
      </c>
      <c r="P204" s="681">
        <v>0.75</v>
      </c>
      <c r="Q204" s="669">
        <v>2016</v>
      </c>
    </row>
    <row r="205" spans="1:17" ht="14.4" customHeight="1" x14ac:dyDescent="0.3">
      <c r="A205" s="664" t="s">
        <v>527</v>
      </c>
      <c r="B205" s="665" t="s">
        <v>4859</v>
      </c>
      <c r="C205" s="665" t="s">
        <v>4854</v>
      </c>
      <c r="D205" s="665" t="s">
        <v>5031</v>
      </c>
      <c r="E205" s="665" t="s">
        <v>5032</v>
      </c>
      <c r="F205" s="668"/>
      <c r="G205" s="668"/>
      <c r="H205" s="668"/>
      <c r="I205" s="668"/>
      <c r="J205" s="668">
        <v>3</v>
      </c>
      <c r="K205" s="668">
        <v>8064</v>
      </c>
      <c r="L205" s="668"/>
      <c r="M205" s="668">
        <v>2688</v>
      </c>
      <c r="N205" s="668">
        <v>1</v>
      </c>
      <c r="O205" s="668">
        <v>2688</v>
      </c>
      <c r="P205" s="681"/>
      <c r="Q205" s="669">
        <v>2688</v>
      </c>
    </row>
    <row r="206" spans="1:17" ht="14.4" customHeight="1" x14ac:dyDescent="0.3">
      <c r="A206" s="664" t="s">
        <v>527</v>
      </c>
      <c r="B206" s="665" t="s">
        <v>4859</v>
      </c>
      <c r="C206" s="665" t="s">
        <v>4854</v>
      </c>
      <c r="D206" s="665" t="s">
        <v>5033</v>
      </c>
      <c r="E206" s="665" t="s">
        <v>5034</v>
      </c>
      <c r="F206" s="668">
        <v>2</v>
      </c>
      <c r="G206" s="668">
        <v>5376</v>
      </c>
      <c r="H206" s="668">
        <v>1</v>
      </c>
      <c r="I206" s="668">
        <v>2688</v>
      </c>
      <c r="J206" s="668">
        <v>2</v>
      </c>
      <c r="K206" s="668">
        <v>5376</v>
      </c>
      <c r="L206" s="668">
        <v>1</v>
      </c>
      <c r="M206" s="668">
        <v>2688</v>
      </c>
      <c r="N206" s="668"/>
      <c r="O206" s="668"/>
      <c r="P206" s="681"/>
      <c r="Q206" s="669"/>
    </row>
    <row r="207" spans="1:17" ht="14.4" customHeight="1" x14ac:dyDescent="0.3">
      <c r="A207" s="664" t="s">
        <v>527</v>
      </c>
      <c r="B207" s="665" t="s">
        <v>4859</v>
      </c>
      <c r="C207" s="665" t="s">
        <v>4854</v>
      </c>
      <c r="D207" s="665" t="s">
        <v>5035</v>
      </c>
      <c r="E207" s="665" t="s">
        <v>5036</v>
      </c>
      <c r="F207" s="668">
        <v>3</v>
      </c>
      <c r="G207" s="668">
        <v>28209</v>
      </c>
      <c r="H207" s="668">
        <v>1</v>
      </c>
      <c r="I207" s="668">
        <v>9403</v>
      </c>
      <c r="J207" s="668">
        <v>3</v>
      </c>
      <c r="K207" s="668">
        <v>28209</v>
      </c>
      <c r="L207" s="668">
        <v>1</v>
      </c>
      <c r="M207" s="668">
        <v>9403</v>
      </c>
      <c r="N207" s="668">
        <v>4</v>
      </c>
      <c r="O207" s="668">
        <v>37612</v>
      </c>
      <c r="P207" s="681">
        <v>1.3333333333333333</v>
      </c>
      <c r="Q207" s="669">
        <v>9403</v>
      </c>
    </row>
    <row r="208" spans="1:17" ht="14.4" customHeight="1" x14ac:dyDescent="0.3">
      <c r="A208" s="664" t="s">
        <v>527</v>
      </c>
      <c r="B208" s="665" t="s">
        <v>4859</v>
      </c>
      <c r="C208" s="665" t="s">
        <v>4854</v>
      </c>
      <c r="D208" s="665" t="s">
        <v>5037</v>
      </c>
      <c r="E208" s="665" t="s">
        <v>5038</v>
      </c>
      <c r="F208" s="668">
        <v>1</v>
      </c>
      <c r="G208" s="668">
        <v>9403</v>
      </c>
      <c r="H208" s="668">
        <v>1</v>
      </c>
      <c r="I208" s="668">
        <v>9403</v>
      </c>
      <c r="J208" s="668">
        <v>5</v>
      </c>
      <c r="K208" s="668">
        <v>47015</v>
      </c>
      <c r="L208" s="668">
        <v>5</v>
      </c>
      <c r="M208" s="668">
        <v>9403</v>
      </c>
      <c r="N208" s="668">
        <v>6</v>
      </c>
      <c r="O208" s="668">
        <v>56418</v>
      </c>
      <c r="P208" s="681">
        <v>6</v>
      </c>
      <c r="Q208" s="669">
        <v>9403</v>
      </c>
    </row>
    <row r="209" spans="1:17" ht="14.4" customHeight="1" x14ac:dyDescent="0.3">
      <c r="A209" s="664" t="s">
        <v>527</v>
      </c>
      <c r="B209" s="665" t="s">
        <v>4859</v>
      </c>
      <c r="C209" s="665" t="s">
        <v>4854</v>
      </c>
      <c r="D209" s="665" t="s">
        <v>5039</v>
      </c>
      <c r="E209" s="665" t="s">
        <v>5040</v>
      </c>
      <c r="F209" s="668">
        <v>11</v>
      </c>
      <c r="G209" s="668">
        <v>103433</v>
      </c>
      <c r="H209" s="668">
        <v>1</v>
      </c>
      <c r="I209" s="668">
        <v>9403</v>
      </c>
      <c r="J209" s="668">
        <v>5</v>
      </c>
      <c r="K209" s="668">
        <v>47015</v>
      </c>
      <c r="L209" s="668">
        <v>0.45454545454545453</v>
      </c>
      <c r="M209" s="668">
        <v>9403</v>
      </c>
      <c r="N209" s="668">
        <v>4</v>
      </c>
      <c r="O209" s="668">
        <v>37612</v>
      </c>
      <c r="P209" s="681">
        <v>0.36363636363636365</v>
      </c>
      <c r="Q209" s="669">
        <v>9403</v>
      </c>
    </row>
    <row r="210" spans="1:17" ht="14.4" customHeight="1" x14ac:dyDescent="0.3">
      <c r="A210" s="664" t="s">
        <v>527</v>
      </c>
      <c r="B210" s="665" t="s">
        <v>4859</v>
      </c>
      <c r="C210" s="665" t="s">
        <v>4854</v>
      </c>
      <c r="D210" s="665" t="s">
        <v>5041</v>
      </c>
      <c r="E210" s="665" t="s">
        <v>5042</v>
      </c>
      <c r="F210" s="668">
        <v>1</v>
      </c>
      <c r="G210" s="668">
        <v>9403</v>
      </c>
      <c r="H210" s="668">
        <v>1</v>
      </c>
      <c r="I210" s="668">
        <v>9403</v>
      </c>
      <c r="J210" s="668">
        <v>2</v>
      </c>
      <c r="K210" s="668">
        <v>18806</v>
      </c>
      <c r="L210" s="668">
        <v>2</v>
      </c>
      <c r="M210" s="668">
        <v>9403</v>
      </c>
      <c r="N210" s="668">
        <v>5</v>
      </c>
      <c r="O210" s="668">
        <v>47015</v>
      </c>
      <c r="P210" s="681">
        <v>5</v>
      </c>
      <c r="Q210" s="669">
        <v>9403</v>
      </c>
    </row>
    <row r="211" spans="1:17" ht="14.4" customHeight="1" x14ac:dyDescent="0.3">
      <c r="A211" s="664" t="s">
        <v>527</v>
      </c>
      <c r="B211" s="665" t="s">
        <v>4859</v>
      </c>
      <c r="C211" s="665" t="s">
        <v>4854</v>
      </c>
      <c r="D211" s="665" t="s">
        <v>5043</v>
      </c>
      <c r="E211" s="665" t="s">
        <v>5044</v>
      </c>
      <c r="F211" s="668">
        <v>4</v>
      </c>
      <c r="G211" s="668">
        <v>37612</v>
      </c>
      <c r="H211" s="668">
        <v>1</v>
      </c>
      <c r="I211" s="668">
        <v>9403</v>
      </c>
      <c r="J211" s="668">
        <v>5</v>
      </c>
      <c r="K211" s="668">
        <v>47015</v>
      </c>
      <c r="L211" s="668">
        <v>1.25</v>
      </c>
      <c r="M211" s="668">
        <v>9403</v>
      </c>
      <c r="N211" s="668">
        <v>2</v>
      </c>
      <c r="O211" s="668">
        <v>18806</v>
      </c>
      <c r="P211" s="681">
        <v>0.5</v>
      </c>
      <c r="Q211" s="669">
        <v>9403</v>
      </c>
    </row>
    <row r="212" spans="1:17" ht="14.4" customHeight="1" x14ac:dyDescent="0.3">
      <c r="A212" s="664" t="s">
        <v>527</v>
      </c>
      <c r="B212" s="665" t="s">
        <v>4859</v>
      </c>
      <c r="C212" s="665" t="s">
        <v>4854</v>
      </c>
      <c r="D212" s="665" t="s">
        <v>5045</v>
      </c>
      <c r="E212" s="665" t="s">
        <v>5046</v>
      </c>
      <c r="F212" s="668">
        <v>18</v>
      </c>
      <c r="G212" s="668">
        <v>163800</v>
      </c>
      <c r="H212" s="668">
        <v>1</v>
      </c>
      <c r="I212" s="668">
        <v>9100</v>
      </c>
      <c r="J212" s="668">
        <v>19</v>
      </c>
      <c r="K212" s="668">
        <v>172900</v>
      </c>
      <c r="L212" s="668">
        <v>1.0555555555555556</v>
      </c>
      <c r="M212" s="668">
        <v>9100</v>
      </c>
      <c r="N212" s="668">
        <v>11</v>
      </c>
      <c r="O212" s="668">
        <v>100100</v>
      </c>
      <c r="P212" s="681">
        <v>0.61111111111111116</v>
      </c>
      <c r="Q212" s="669">
        <v>9100</v>
      </c>
    </row>
    <row r="213" spans="1:17" ht="14.4" customHeight="1" x14ac:dyDescent="0.3">
      <c r="A213" s="664" t="s">
        <v>527</v>
      </c>
      <c r="B213" s="665" t="s">
        <v>4859</v>
      </c>
      <c r="C213" s="665" t="s">
        <v>4854</v>
      </c>
      <c r="D213" s="665" t="s">
        <v>5047</v>
      </c>
      <c r="E213" s="665" t="s">
        <v>5048</v>
      </c>
      <c r="F213" s="668">
        <v>1</v>
      </c>
      <c r="G213" s="668">
        <v>54906</v>
      </c>
      <c r="H213" s="668">
        <v>1</v>
      </c>
      <c r="I213" s="668">
        <v>54906</v>
      </c>
      <c r="J213" s="668">
        <v>1</v>
      </c>
      <c r="K213" s="668">
        <v>54906</v>
      </c>
      <c r="L213" s="668">
        <v>1</v>
      </c>
      <c r="M213" s="668">
        <v>54906</v>
      </c>
      <c r="N213" s="668"/>
      <c r="O213" s="668"/>
      <c r="P213" s="681"/>
      <c r="Q213" s="669"/>
    </row>
    <row r="214" spans="1:17" ht="14.4" customHeight="1" x14ac:dyDescent="0.3">
      <c r="A214" s="664" t="s">
        <v>527</v>
      </c>
      <c r="B214" s="665" t="s">
        <v>4859</v>
      </c>
      <c r="C214" s="665" t="s">
        <v>4854</v>
      </c>
      <c r="D214" s="665" t="s">
        <v>5049</v>
      </c>
      <c r="E214" s="665" t="s">
        <v>5048</v>
      </c>
      <c r="F214" s="668">
        <v>6</v>
      </c>
      <c r="G214" s="668">
        <v>377886</v>
      </c>
      <c r="H214" s="668">
        <v>1</v>
      </c>
      <c r="I214" s="668">
        <v>62981</v>
      </c>
      <c r="J214" s="668">
        <v>6</v>
      </c>
      <c r="K214" s="668">
        <v>377886</v>
      </c>
      <c r="L214" s="668">
        <v>1</v>
      </c>
      <c r="M214" s="668">
        <v>62981</v>
      </c>
      <c r="N214" s="668">
        <v>2</v>
      </c>
      <c r="O214" s="668">
        <v>125962</v>
      </c>
      <c r="P214" s="681">
        <v>0.33333333333333331</v>
      </c>
      <c r="Q214" s="669">
        <v>62981</v>
      </c>
    </row>
    <row r="215" spans="1:17" ht="14.4" customHeight="1" x14ac:dyDescent="0.3">
      <c r="A215" s="664" t="s">
        <v>527</v>
      </c>
      <c r="B215" s="665" t="s">
        <v>4859</v>
      </c>
      <c r="C215" s="665" t="s">
        <v>4854</v>
      </c>
      <c r="D215" s="665" t="s">
        <v>5049</v>
      </c>
      <c r="E215" s="665" t="s">
        <v>5050</v>
      </c>
      <c r="F215" s="668">
        <v>1</v>
      </c>
      <c r="G215" s="668">
        <v>62981</v>
      </c>
      <c r="H215" s="668">
        <v>1</v>
      </c>
      <c r="I215" s="668">
        <v>62981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527</v>
      </c>
      <c r="B216" s="665" t="s">
        <v>4859</v>
      </c>
      <c r="C216" s="665" t="s">
        <v>4854</v>
      </c>
      <c r="D216" s="665" t="s">
        <v>5051</v>
      </c>
      <c r="E216" s="665" t="s">
        <v>5048</v>
      </c>
      <c r="F216" s="668">
        <v>2</v>
      </c>
      <c r="G216" s="668">
        <v>138880</v>
      </c>
      <c r="H216" s="668">
        <v>1</v>
      </c>
      <c r="I216" s="668">
        <v>69440</v>
      </c>
      <c r="J216" s="668">
        <v>2</v>
      </c>
      <c r="K216" s="668">
        <v>138880</v>
      </c>
      <c r="L216" s="668">
        <v>1</v>
      </c>
      <c r="M216" s="668">
        <v>69440</v>
      </c>
      <c r="N216" s="668">
        <v>3</v>
      </c>
      <c r="O216" s="668">
        <v>208320</v>
      </c>
      <c r="P216" s="681">
        <v>1.5</v>
      </c>
      <c r="Q216" s="669">
        <v>69440</v>
      </c>
    </row>
    <row r="217" spans="1:17" ht="14.4" customHeight="1" x14ac:dyDescent="0.3">
      <c r="A217" s="664" t="s">
        <v>527</v>
      </c>
      <c r="B217" s="665" t="s">
        <v>4859</v>
      </c>
      <c r="C217" s="665" t="s">
        <v>4854</v>
      </c>
      <c r="D217" s="665" t="s">
        <v>5052</v>
      </c>
      <c r="E217" s="665" t="s">
        <v>5053</v>
      </c>
      <c r="F217" s="668">
        <v>2</v>
      </c>
      <c r="G217" s="668">
        <v>2624</v>
      </c>
      <c r="H217" s="668">
        <v>1</v>
      </c>
      <c r="I217" s="668">
        <v>1312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527</v>
      </c>
      <c r="B218" s="665" t="s">
        <v>4859</v>
      </c>
      <c r="C218" s="665" t="s">
        <v>4854</v>
      </c>
      <c r="D218" s="665" t="s">
        <v>5054</v>
      </c>
      <c r="E218" s="665" t="s">
        <v>5055</v>
      </c>
      <c r="F218" s="668">
        <v>4</v>
      </c>
      <c r="G218" s="668">
        <v>6240</v>
      </c>
      <c r="H218" s="668">
        <v>1</v>
      </c>
      <c r="I218" s="668">
        <v>1560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527</v>
      </c>
      <c r="B219" s="665" t="s">
        <v>4859</v>
      </c>
      <c r="C219" s="665" t="s">
        <v>4854</v>
      </c>
      <c r="D219" s="665" t="s">
        <v>5056</v>
      </c>
      <c r="E219" s="665" t="s">
        <v>5057</v>
      </c>
      <c r="F219" s="668">
        <v>1</v>
      </c>
      <c r="G219" s="668">
        <v>76433</v>
      </c>
      <c r="H219" s="668">
        <v>1</v>
      </c>
      <c r="I219" s="668">
        <v>76433</v>
      </c>
      <c r="J219" s="668"/>
      <c r="K219" s="668"/>
      <c r="L219" s="668"/>
      <c r="M219" s="668"/>
      <c r="N219" s="668">
        <v>1</v>
      </c>
      <c r="O219" s="668">
        <v>76433</v>
      </c>
      <c r="P219" s="681">
        <v>1</v>
      </c>
      <c r="Q219" s="669">
        <v>76433</v>
      </c>
    </row>
    <row r="220" spans="1:17" ht="14.4" customHeight="1" x14ac:dyDescent="0.3">
      <c r="A220" s="664" t="s">
        <v>527</v>
      </c>
      <c r="B220" s="665" t="s">
        <v>4859</v>
      </c>
      <c r="C220" s="665" t="s">
        <v>4854</v>
      </c>
      <c r="D220" s="665" t="s">
        <v>5058</v>
      </c>
      <c r="E220" s="665" t="s">
        <v>5059</v>
      </c>
      <c r="F220" s="668">
        <v>1</v>
      </c>
      <c r="G220" s="668">
        <v>99330</v>
      </c>
      <c r="H220" s="668">
        <v>1</v>
      </c>
      <c r="I220" s="668">
        <v>99330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527</v>
      </c>
      <c r="B221" s="665" t="s">
        <v>4859</v>
      </c>
      <c r="C221" s="665" t="s">
        <v>4854</v>
      </c>
      <c r="D221" s="665" t="s">
        <v>5060</v>
      </c>
      <c r="E221" s="665" t="s">
        <v>5061</v>
      </c>
      <c r="F221" s="668"/>
      <c r="G221" s="668"/>
      <c r="H221" s="668"/>
      <c r="I221" s="668"/>
      <c r="J221" s="668">
        <v>2</v>
      </c>
      <c r="K221" s="668">
        <v>9258.14</v>
      </c>
      <c r="L221" s="668"/>
      <c r="M221" s="668">
        <v>4629.07</v>
      </c>
      <c r="N221" s="668">
        <v>2</v>
      </c>
      <c r="O221" s="668">
        <v>9258.14</v>
      </c>
      <c r="P221" s="681"/>
      <c r="Q221" s="669">
        <v>4629.07</v>
      </c>
    </row>
    <row r="222" spans="1:17" ht="14.4" customHeight="1" x14ac:dyDescent="0.3">
      <c r="A222" s="664" t="s">
        <v>527</v>
      </c>
      <c r="B222" s="665" t="s">
        <v>4859</v>
      </c>
      <c r="C222" s="665" t="s">
        <v>4854</v>
      </c>
      <c r="D222" s="665" t="s">
        <v>5062</v>
      </c>
      <c r="E222" s="665" t="s">
        <v>5057</v>
      </c>
      <c r="F222" s="668">
        <v>4</v>
      </c>
      <c r="G222" s="668">
        <v>371624</v>
      </c>
      <c r="H222" s="668">
        <v>1</v>
      </c>
      <c r="I222" s="668">
        <v>92906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527</v>
      </c>
      <c r="B223" s="665" t="s">
        <v>4859</v>
      </c>
      <c r="C223" s="665" t="s">
        <v>4854</v>
      </c>
      <c r="D223" s="665" t="s">
        <v>5062</v>
      </c>
      <c r="E223" s="665" t="s">
        <v>5063</v>
      </c>
      <c r="F223" s="668"/>
      <c r="G223" s="668"/>
      <c r="H223" s="668"/>
      <c r="I223" s="668"/>
      <c r="J223" s="668"/>
      <c r="K223" s="668"/>
      <c r="L223" s="668"/>
      <c r="M223" s="668"/>
      <c r="N223" s="668">
        <v>2</v>
      </c>
      <c r="O223" s="668">
        <v>185812</v>
      </c>
      <c r="P223" s="681"/>
      <c r="Q223" s="669">
        <v>92906</v>
      </c>
    </row>
    <row r="224" spans="1:17" ht="14.4" customHeight="1" x14ac:dyDescent="0.3">
      <c r="A224" s="664" t="s">
        <v>527</v>
      </c>
      <c r="B224" s="665" t="s">
        <v>4859</v>
      </c>
      <c r="C224" s="665" t="s">
        <v>4854</v>
      </c>
      <c r="D224" s="665" t="s">
        <v>5064</v>
      </c>
      <c r="E224" s="665" t="s">
        <v>5065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563</v>
      </c>
      <c r="P224" s="681"/>
      <c r="Q224" s="669">
        <v>563</v>
      </c>
    </row>
    <row r="225" spans="1:17" ht="14.4" customHeight="1" x14ac:dyDescent="0.3">
      <c r="A225" s="664" t="s">
        <v>527</v>
      </c>
      <c r="B225" s="665" t="s">
        <v>4859</v>
      </c>
      <c r="C225" s="665" t="s">
        <v>4854</v>
      </c>
      <c r="D225" s="665" t="s">
        <v>5066</v>
      </c>
      <c r="E225" s="665" t="s">
        <v>5067</v>
      </c>
      <c r="F225" s="668"/>
      <c r="G225" s="668"/>
      <c r="H225" s="668"/>
      <c r="I225" s="668"/>
      <c r="J225" s="668"/>
      <c r="K225" s="668"/>
      <c r="L225" s="668"/>
      <c r="M225" s="668"/>
      <c r="N225" s="668">
        <v>4</v>
      </c>
      <c r="O225" s="668">
        <v>2640</v>
      </c>
      <c r="P225" s="681"/>
      <c r="Q225" s="669">
        <v>660</v>
      </c>
    </row>
    <row r="226" spans="1:17" ht="14.4" customHeight="1" x14ac:dyDescent="0.3">
      <c r="A226" s="664" t="s">
        <v>527</v>
      </c>
      <c r="B226" s="665" t="s">
        <v>4859</v>
      </c>
      <c r="C226" s="665" t="s">
        <v>4854</v>
      </c>
      <c r="D226" s="665" t="s">
        <v>5066</v>
      </c>
      <c r="E226" s="665" t="s">
        <v>5068</v>
      </c>
      <c r="F226" s="668">
        <v>7</v>
      </c>
      <c r="G226" s="668">
        <v>4620</v>
      </c>
      <c r="H226" s="668">
        <v>1</v>
      </c>
      <c r="I226" s="668">
        <v>660</v>
      </c>
      <c r="J226" s="668"/>
      <c r="K226" s="668"/>
      <c r="L226" s="668"/>
      <c r="M226" s="668"/>
      <c r="N226" s="668"/>
      <c r="O226" s="668"/>
      <c r="P226" s="681"/>
      <c r="Q226" s="669"/>
    </row>
    <row r="227" spans="1:17" ht="14.4" customHeight="1" x14ac:dyDescent="0.3">
      <c r="A227" s="664" t="s">
        <v>527</v>
      </c>
      <c r="B227" s="665" t="s">
        <v>4859</v>
      </c>
      <c r="C227" s="665" t="s">
        <v>4854</v>
      </c>
      <c r="D227" s="665" t="s">
        <v>5069</v>
      </c>
      <c r="E227" s="665" t="s">
        <v>5070</v>
      </c>
      <c r="F227" s="668">
        <v>5</v>
      </c>
      <c r="G227" s="668">
        <v>1761.8000000000002</v>
      </c>
      <c r="H227" s="668">
        <v>1</v>
      </c>
      <c r="I227" s="668">
        <v>352.36</v>
      </c>
      <c r="J227" s="668">
        <v>1</v>
      </c>
      <c r="K227" s="668">
        <v>352.36</v>
      </c>
      <c r="L227" s="668">
        <v>0.19999999999999998</v>
      </c>
      <c r="M227" s="668">
        <v>352.36</v>
      </c>
      <c r="N227" s="668">
        <v>1</v>
      </c>
      <c r="O227" s="668">
        <v>352.36</v>
      </c>
      <c r="P227" s="681">
        <v>0.19999999999999998</v>
      </c>
      <c r="Q227" s="669">
        <v>352.36</v>
      </c>
    </row>
    <row r="228" spans="1:17" ht="14.4" customHeight="1" x14ac:dyDescent="0.3">
      <c r="A228" s="664" t="s">
        <v>527</v>
      </c>
      <c r="B228" s="665" t="s">
        <v>4859</v>
      </c>
      <c r="C228" s="665" t="s">
        <v>4854</v>
      </c>
      <c r="D228" s="665" t="s">
        <v>5069</v>
      </c>
      <c r="E228" s="665" t="s">
        <v>5068</v>
      </c>
      <c r="F228" s="668">
        <v>2</v>
      </c>
      <c r="G228" s="668">
        <v>704.72</v>
      </c>
      <c r="H228" s="668">
        <v>1</v>
      </c>
      <c r="I228" s="668">
        <v>352.36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527</v>
      </c>
      <c r="B229" s="665" t="s">
        <v>4859</v>
      </c>
      <c r="C229" s="665" t="s">
        <v>4854</v>
      </c>
      <c r="D229" s="665" t="s">
        <v>5071</v>
      </c>
      <c r="E229" s="665" t="s">
        <v>5072</v>
      </c>
      <c r="F229" s="668">
        <v>2</v>
      </c>
      <c r="G229" s="668">
        <v>50636.4</v>
      </c>
      <c r="H229" s="668">
        <v>1</v>
      </c>
      <c r="I229" s="668">
        <v>25318.2</v>
      </c>
      <c r="J229" s="668">
        <v>2</v>
      </c>
      <c r="K229" s="668">
        <v>50636.4</v>
      </c>
      <c r="L229" s="668">
        <v>1</v>
      </c>
      <c r="M229" s="668">
        <v>25318.2</v>
      </c>
      <c r="N229" s="668">
        <v>1</v>
      </c>
      <c r="O229" s="668">
        <v>25318.2</v>
      </c>
      <c r="P229" s="681">
        <v>0.5</v>
      </c>
      <c r="Q229" s="669">
        <v>25318.2</v>
      </c>
    </row>
    <row r="230" spans="1:17" ht="14.4" customHeight="1" x14ac:dyDescent="0.3">
      <c r="A230" s="664" t="s">
        <v>527</v>
      </c>
      <c r="B230" s="665" t="s">
        <v>4859</v>
      </c>
      <c r="C230" s="665" t="s">
        <v>4854</v>
      </c>
      <c r="D230" s="665" t="s">
        <v>5073</v>
      </c>
      <c r="E230" s="665" t="s">
        <v>5074</v>
      </c>
      <c r="F230" s="668">
        <v>4</v>
      </c>
      <c r="G230" s="668">
        <v>95647.6</v>
      </c>
      <c r="H230" s="668">
        <v>1</v>
      </c>
      <c r="I230" s="668">
        <v>23911.9</v>
      </c>
      <c r="J230" s="668"/>
      <c r="K230" s="668"/>
      <c r="L230" s="668"/>
      <c r="M230" s="668"/>
      <c r="N230" s="668">
        <v>5</v>
      </c>
      <c r="O230" s="668">
        <v>119559.5</v>
      </c>
      <c r="P230" s="681">
        <v>1.25</v>
      </c>
      <c r="Q230" s="669">
        <v>23911.9</v>
      </c>
    </row>
    <row r="231" spans="1:17" ht="14.4" customHeight="1" x14ac:dyDescent="0.3">
      <c r="A231" s="664" t="s">
        <v>527</v>
      </c>
      <c r="B231" s="665" t="s">
        <v>4859</v>
      </c>
      <c r="C231" s="665" t="s">
        <v>4854</v>
      </c>
      <c r="D231" s="665" t="s">
        <v>5075</v>
      </c>
      <c r="E231" s="665" t="s">
        <v>5076</v>
      </c>
      <c r="F231" s="668">
        <v>1</v>
      </c>
      <c r="G231" s="668">
        <v>10711.5</v>
      </c>
      <c r="H231" s="668">
        <v>1</v>
      </c>
      <c r="I231" s="668">
        <v>10711.5</v>
      </c>
      <c r="J231" s="668">
        <v>4</v>
      </c>
      <c r="K231" s="668">
        <v>42846</v>
      </c>
      <c r="L231" s="668">
        <v>4</v>
      </c>
      <c r="M231" s="668">
        <v>10711.5</v>
      </c>
      <c r="N231" s="668"/>
      <c r="O231" s="668"/>
      <c r="P231" s="681"/>
      <c r="Q231" s="669"/>
    </row>
    <row r="232" spans="1:17" ht="14.4" customHeight="1" x14ac:dyDescent="0.3">
      <c r="A232" s="664" t="s">
        <v>527</v>
      </c>
      <c r="B232" s="665" t="s">
        <v>4859</v>
      </c>
      <c r="C232" s="665" t="s">
        <v>4854</v>
      </c>
      <c r="D232" s="665" t="s">
        <v>5077</v>
      </c>
      <c r="E232" s="665" t="s">
        <v>5078</v>
      </c>
      <c r="F232" s="668">
        <v>2</v>
      </c>
      <c r="G232" s="668">
        <v>137156</v>
      </c>
      <c r="H232" s="668">
        <v>1</v>
      </c>
      <c r="I232" s="668">
        <v>68578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527</v>
      </c>
      <c r="B233" s="665" t="s">
        <v>4859</v>
      </c>
      <c r="C233" s="665" t="s">
        <v>4854</v>
      </c>
      <c r="D233" s="665" t="s">
        <v>5079</v>
      </c>
      <c r="E233" s="665" t="s">
        <v>5080</v>
      </c>
      <c r="F233" s="668"/>
      <c r="G233" s="668"/>
      <c r="H233" s="668"/>
      <c r="I233" s="668"/>
      <c r="J233" s="668"/>
      <c r="K233" s="668"/>
      <c r="L233" s="668"/>
      <c r="M233" s="668"/>
      <c r="N233" s="668">
        <v>1</v>
      </c>
      <c r="O233" s="668">
        <v>26725</v>
      </c>
      <c r="P233" s="681"/>
      <c r="Q233" s="669">
        <v>26725</v>
      </c>
    </row>
    <row r="234" spans="1:17" ht="14.4" customHeight="1" x14ac:dyDescent="0.3">
      <c r="A234" s="664" t="s">
        <v>527</v>
      </c>
      <c r="B234" s="665" t="s">
        <v>4859</v>
      </c>
      <c r="C234" s="665" t="s">
        <v>4854</v>
      </c>
      <c r="D234" s="665" t="s">
        <v>4855</v>
      </c>
      <c r="E234" s="665" t="s">
        <v>4856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1212.55</v>
      </c>
      <c r="P234" s="681"/>
      <c r="Q234" s="669">
        <v>1212.55</v>
      </c>
    </row>
    <row r="235" spans="1:17" ht="14.4" customHeight="1" x14ac:dyDescent="0.3">
      <c r="A235" s="664" t="s">
        <v>527</v>
      </c>
      <c r="B235" s="665" t="s">
        <v>4859</v>
      </c>
      <c r="C235" s="665" t="s">
        <v>4854</v>
      </c>
      <c r="D235" s="665" t="s">
        <v>5081</v>
      </c>
      <c r="E235" s="665" t="s">
        <v>5082</v>
      </c>
      <c r="F235" s="668">
        <v>1</v>
      </c>
      <c r="G235" s="668">
        <v>12468.8</v>
      </c>
      <c r="H235" s="668">
        <v>1</v>
      </c>
      <c r="I235" s="668">
        <v>12468.8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527</v>
      </c>
      <c r="B236" s="665" t="s">
        <v>4859</v>
      </c>
      <c r="C236" s="665" t="s">
        <v>4854</v>
      </c>
      <c r="D236" s="665" t="s">
        <v>5083</v>
      </c>
      <c r="E236" s="665" t="s">
        <v>5084</v>
      </c>
      <c r="F236" s="668"/>
      <c r="G236" s="668"/>
      <c r="H236" s="668"/>
      <c r="I236" s="668"/>
      <c r="J236" s="668">
        <v>3</v>
      </c>
      <c r="K236" s="668">
        <v>4079.13</v>
      </c>
      <c r="L236" s="668"/>
      <c r="M236" s="668">
        <v>1359.71</v>
      </c>
      <c r="N236" s="668">
        <v>2</v>
      </c>
      <c r="O236" s="668">
        <v>2719.42</v>
      </c>
      <c r="P236" s="681"/>
      <c r="Q236" s="669">
        <v>1359.71</v>
      </c>
    </row>
    <row r="237" spans="1:17" ht="14.4" customHeight="1" x14ac:dyDescent="0.3">
      <c r="A237" s="664" t="s">
        <v>527</v>
      </c>
      <c r="B237" s="665" t="s">
        <v>4859</v>
      </c>
      <c r="C237" s="665" t="s">
        <v>4854</v>
      </c>
      <c r="D237" s="665" t="s">
        <v>5085</v>
      </c>
      <c r="E237" s="665" t="s">
        <v>5086</v>
      </c>
      <c r="F237" s="668">
        <v>3</v>
      </c>
      <c r="G237" s="668">
        <v>311334</v>
      </c>
      <c r="H237" s="668">
        <v>1</v>
      </c>
      <c r="I237" s="668">
        <v>103778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527</v>
      </c>
      <c r="B238" s="665" t="s">
        <v>4859</v>
      </c>
      <c r="C238" s="665" t="s">
        <v>4854</v>
      </c>
      <c r="D238" s="665" t="s">
        <v>5085</v>
      </c>
      <c r="E238" s="665" t="s">
        <v>5063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103778</v>
      </c>
      <c r="P238" s="681"/>
      <c r="Q238" s="669">
        <v>103778</v>
      </c>
    </row>
    <row r="239" spans="1:17" ht="14.4" customHeight="1" x14ac:dyDescent="0.3">
      <c r="A239" s="664" t="s">
        <v>527</v>
      </c>
      <c r="B239" s="665" t="s">
        <v>4859</v>
      </c>
      <c r="C239" s="665" t="s">
        <v>4854</v>
      </c>
      <c r="D239" s="665" t="s">
        <v>5087</v>
      </c>
      <c r="E239" s="665" t="s">
        <v>5088</v>
      </c>
      <c r="F239" s="668">
        <v>2</v>
      </c>
      <c r="G239" s="668">
        <v>45010.400000000001</v>
      </c>
      <c r="H239" s="668">
        <v>1</v>
      </c>
      <c r="I239" s="668">
        <v>22505.200000000001</v>
      </c>
      <c r="J239" s="668">
        <v>3</v>
      </c>
      <c r="K239" s="668">
        <v>67515.600000000006</v>
      </c>
      <c r="L239" s="668">
        <v>1.5</v>
      </c>
      <c r="M239" s="668">
        <v>22505.200000000001</v>
      </c>
      <c r="N239" s="668">
        <v>6</v>
      </c>
      <c r="O239" s="668">
        <v>135031.20000000001</v>
      </c>
      <c r="P239" s="681">
        <v>3</v>
      </c>
      <c r="Q239" s="669">
        <v>22505.200000000001</v>
      </c>
    </row>
    <row r="240" spans="1:17" ht="14.4" customHeight="1" x14ac:dyDescent="0.3">
      <c r="A240" s="664" t="s">
        <v>527</v>
      </c>
      <c r="B240" s="665" t="s">
        <v>4859</v>
      </c>
      <c r="C240" s="665" t="s">
        <v>4854</v>
      </c>
      <c r="D240" s="665" t="s">
        <v>5089</v>
      </c>
      <c r="E240" s="665" t="s">
        <v>5090</v>
      </c>
      <c r="F240" s="668">
        <v>3</v>
      </c>
      <c r="G240" s="668">
        <v>16944.72</v>
      </c>
      <c r="H240" s="668">
        <v>1</v>
      </c>
      <c r="I240" s="668">
        <v>5648.2400000000007</v>
      </c>
      <c r="J240" s="668"/>
      <c r="K240" s="668"/>
      <c r="L240" s="668"/>
      <c r="M240" s="668"/>
      <c r="N240" s="668">
        <v>3</v>
      </c>
      <c r="O240" s="668">
        <v>16944.72</v>
      </c>
      <c r="P240" s="681">
        <v>1</v>
      </c>
      <c r="Q240" s="669">
        <v>5648.2400000000007</v>
      </c>
    </row>
    <row r="241" spans="1:17" ht="14.4" customHeight="1" x14ac:dyDescent="0.3">
      <c r="A241" s="664" t="s">
        <v>527</v>
      </c>
      <c r="B241" s="665" t="s">
        <v>4859</v>
      </c>
      <c r="C241" s="665" t="s">
        <v>4854</v>
      </c>
      <c r="D241" s="665" t="s">
        <v>5091</v>
      </c>
      <c r="E241" s="665" t="s">
        <v>5092</v>
      </c>
      <c r="F241" s="668"/>
      <c r="G241" s="668"/>
      <c r="H241" s="668"/>
      <c r="I241" s="668"/>
      <c r="J241" s="668">
        <v>6</v>
      </c>
      <c r="K241" s="668">
        <v>60202.8</v>
      </c>
      <c r="L241" s="668"/>
      <c r="M241" s="668">
        <v>10033.800000000001</v>
      </c>
      <c r="N241" s="668">
        <v>6</v>
      </c>
      <c r="O241" s="668">
        <v>60202.8</v>
      </c>
      <c r="P241" s="681"/>
      <c r="Q241" s="669">
        <v>10033.800000000001</v>
      </c>
    </row>
    <row r="242" spans="1:17" ht="14.4" customHeight="1" x14ac:dyDescent="0.3">
      <c r="A242" s="664" t="s">
        <v>527</v>
      </c>
      <c r="B242" s="665" t="s">
        <v>4859</v>
      </c>
      <c r="C242" s="665" t="s">
        <v>4854</v>
      </c>
      <c r="D242" s="665" t="s">
        <v>5093</v>
      </c>
      <c r="E242" s="665" t="s">
        <v>5094</v>
      </c>
      <c r="F242" s="668">
        <v>1</v>
      </c>
      <c r="G242" s="668">
        <v>1286.05</v>
      </c>
      <c r="H242" s="668">
        <v>1</v>
      </c>
      <c r="I242" s="668">
        <v>1286.05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527</v>
      </c>
      <c r="B243" s="665" t="s">
        <v>4859</v>
      </c>
      <c r="C243" s="665" t="s">
        <v>4854</v>
      </c>
      <c r="D243" s="665" t="s">
        <v>4857</v>
      </c>
      <c r="E243" s="665" t="s">
        <v>4858</v>
      </c>
      <c r="F243" s="668"/>
      <c r="G243" s="668"/>
      <c r="H243" s="668"/>
      <c r="I243" s="668"/>
      <c r="J243" s="668"/>
      <c r="K243" s="668"/>
      <c r="L243" s="668"/>
      <c r="M243" s="668"/>
      <c r="N243" s="668">
        <v>2</v>
      </c>
      <c r="O243" s="668">
        <v>2151.5</v>
      </c>
      <c r="P243" s="681"/>
      <c r="Q243" s="669">
        <v>1075.75</v>
      </c>
    </row>
    <row r="244" spans="1:17" ht="14.4" customHeight="1" x14ac:dyDescent="0.3">
      <c r="A244" s="664" t="s">
        <v>527</v>
      </c>
      <c r="B244" s="665" t="s">
        <v>4859</v>
      </c>
      <c r="C244" s="665" t="s">
        <v>4854</v>
      </c>
      <c r="D244" s="665" t="s">
        <v>5095</v>
      </c>
      <c r="E244" s="665" t="s">
        <v>5096</v>
      </c>
      <c r="F244" s="668">
        <v>1</v>
      </c>
      <c r="G244" s="668">
        <v>269.45</v>
      </c>
      <c r="H244" s="668">
        <v>1</v>
      </c>
      <c r="I244" s="668">
        <v>269.45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527</v>
      </c>
      <c r="B245" s="665" t="s">
        <v>4859</v>
      </c>
      <c r="C245" s="665" t="s">
        <v>4854</v>
      </c>
      <c r="D245" s="665" t="s">
        <v>5097</v>
      </c>
      <c r="E245" s="665" t="s">
        <v>5098</v>
      </c>
      <c r="F245" s="668"/>
      <c r="G245" s="668"/>
      <c r="H245" s="668"/>
      <c r="I245" s="668"/>
      <c r="J245" s="668">
        <v>1</v>
      </c>
      <c r="K245" s="668">
        <v>1616.73</v>
      </c>
      <c r="L245" s="668"/>
      <c r="M245" s="668">
        <v>1616.73</v>
      </c>
      <c r="N245" s="668">
        <v>5</v>
      </c>
      <c r="O245" s="668">
        <v>8083.65</v>
      </c>
      <c r="P245" s="681"/>
      <c r="Q245" s="669">
        <v>1616.73</v>
      </c>
    </row>
    <row r="246" spans="1:17" ht="14.4" customHeight="1" x14ac:dyDescent="0.3">
      <c r="A246" s="664" t="s">
        <v>527</v>
      </c>
      <c r="B246" s="665" t="s">
        <v>4859</v>
      </c>
      <c r="C246" s="665" t="s">
        <v>4854</v>
      </c>
      <c r="D246" s="665" t="s">
        <v>5099</v>
      </c>
      <c r="E246" s="665" t="s">
        <v>5100</v>
      </c>
      <c r="F246" s="668"/>
      <c r="G246" s="668"/>
      <c r="H246" s="668"/>
      <c r="I246" s="668"/>
      <c r="J246" s="668">
        <v>1</v>
      </c>
      <c r="K246" s="668">
        <v>298</v>
      </c>
      <c r="L246" s="668"/>
      <c r="M246" s="668">
        <v>298</v>
      </c>
      <c r="N246" s="668"/>
      <c r="O246" s="668"/>
      <c r="P246" s="681"/>
      <c r="Q246" s="669"/>
    </row>
    <row r="247" spans="1:17" ht="14.4" customHeight="1" x14ac:dyDescent="0.3">
      <c r="A247" s="664" t="s">
        <v>527</v>
      </c>
      <c r="B247" s="665" t="s">
        <v>4859</v>
      </c>
      <c r="C247" s="665" t="s">
        <v>4854</v>
      </c>
      <c r="D247" s="665" t="s">
        <v>5101</v>
      </c>
      <c r="E247" s="665" t="s">
        <v>5102</v>
      </c>
      <c r="F247" s="668"/>
      <c r="G247" s="668"/>
      <c r="H247" s="668"/>
      <c r="I247" s="668"/>
      <c r="J247" s="668">
        <v>2</v>
      </c>
      <c r="K247" s="668">
        <v>16763.8</v>
      </c>
      <c r="L247" s="668"/>
      <c r="M247" s="668">
        <v>8381.9</v>
      </c>
      <c r="N247" s="668">
        <v>2</v>
      </c>
      <c r="O247" s="668">
        <v>16763.8</v>
      </c>
      <c r="P247" s="681"/>
      <c r="Q247" s="669">
        <v>8381.9</v>
      </c>
    </row>
    <row r="248" spans="1:17" ht="14.4" customHeight="1" x14ac:dyDescent="0.3">
      <c r="A248" s="664" t="s">
        <v>527</v>
      </c>
      <c r="B248" s="665" t="s">
        <v>4859</v>
      </c>
      <c r="C248" s="665" t="s">
        <v>4854</v>
      </c>
      <c r="D248" s="665" t="s">
        <v>5103</v>
      </c>
      <c r="E248" s="665" t="s">
        <v>5094</v>
      </c>
      <c r="F248" s="668">
        <v>1</v>
      </c>
      <c r="G248" s="668">
        <v>1244.54</v>
      </c>
      <c r="H248" s="668">
        <v>1</v>
      </c>
      <c r="I248" s="668">
        <v>1244.54</v>
      </c>
      <c r="J248" s="668">
        <v>1</v>
      </c>
      <c r="K248" s="668">
        <v>1244.54</v>
      </c>
      <c r="L248" s="668">
        <v>1</v>
      </c>
      <c r="M248" s="668">
        <v>1244.54</v>
      </c>
      <c r="N248" s="668">
        <v>1</v>
      </c>
      <c r="O248" s="668">
        <v>1244.54</v>
      </c>
      <c r="P248" s="681">
        <v>1</v>
      </c>
      <c r="Q248" s="669">
        <v>1244.54</v>
      </c>
    </row>
    <row r="249" spans="1:17" ht="14.4" customHeight="1" x14ac:dyDescent="0.3">
      <c r="A249" s="664" t="s">
        <v>527</v>
      </c>
      <c r="B249" s="665" t="s">
        <v>4859</v>
      </c>
      <c r="C249" s="665" t="s">
        <v>4854</v>
      </c>
      <c r="D249" s="665" t="s">
        <v>5104</v>
      </c>
      <c r="E249" s="665" t="s">
        <v>5105</v>
      </c>
      <c r="F249" s="668"/>
      <c r="G249" s="668"/>
      <c r="H249" s="668"/>
      <c r="I249" s="668"/>
      <c r="J249" s="668">
        <v>1</v>
      </c>
      <c r="K249" s="668">
        <v>4279.1499999999996</v>
      </c>
      <c r="L249" s="668"/>
      <c r="M249" s="668">
        <v>4279.1499999999996</v>
      </c>
      <c r="N249" s="668"/>
      <c r="O249" s="668"/>
      <c r="P249" s="681"/>
      <c r="Q249" s="669"/>
    </row>
    <row r="250" spans="1:17" ht="14.4" customHeight="1" x14ac:dyDescent="0.3">
      <c r="A250" s="664" t="s">
        <v>527</v>
      </c>
      <c r="B250" s="665" t="s">
        <v>4859</v>
      </c>
      <c r="C250" s="665" t="s">
        <v>4854</v>
      </c>
      <c r="D250" s="665" t="s">
        <v>5106</v>
      </c>
      <c r="E250" s="665" t="s">
        <v>5107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4294.6400000000003</v>
      </c>
      <c r="P250" s="681"/>
      <c r="Q250" s="669">
        <v>4294.6400000000003</v>
      </c>
    </row>
    <row r="251" spans="1:17" ht="14.4" customHeight="1" x14ac:dyDescent="0.3">
      <c r="A251" s="664" t="s">
        <v>527</v>
      </c>
      <c r="B251" s="665" t="s">
        <v>4859</v>
      </c>
      <c r="C251" s="665" t="s">
        <v>4854</v>
      </c>
      <c r="D251" s="665" t="s">
        <v>5108</v>
      </c>
      <c r="E251" s="665" t="s">
        <v>5109</v>
      </c>
      <c r="F251" s="668">
        <v>1</v>
      </c>
      <c r="G251" s="668">
        <v>43150</v>
      </c>
      <c r="H251" s="668">
        <v>1</v>
      </c>
      <c r="I251" s="668">
        <v>43150</v>
      </c>
      <c r="J251" s="668"/>
      <c r="K251" s="668"/>
      <c r="L251" s="668"/>
      <c r="M251" s="668"/>
      <c r="N251" s="668">
        <v>2</v>
      </c>
      <c r="O251" s="668">
        <v>86300</v>
      </c>
      <c r="P251" s="681">
        <v>2</v>
      </c>
      <c r="Q251" s="669">
        <v>43150</v>
      </c>
    </row>
    <row r="252" spans="1:17" ht="14.4" customHeight="1" x14ac:dyDescent="0.3">
      <c r="A252" s="664" t="s">
        <v>527</v>
      </c>
      <c r="B252" s="665" t="s">
        <v>4859</v>
      </c>
      <c r="C252" s="665" t="s">
        <v>4854</v>
      </c>
      <c r="D252" s="665" t="s">
        <v>5110</v>
      </c>
      <c r="E252" s="665" t="s">
        <v>5111</v>
      </c>
      <c r="F252" s="668">
        <v>1</v>
      </c>
      <c r="G252" s="668">
        <v>34340.300000000003</v>
      </c>
      <c r="H252" s="668">
        <v>1</v>
      </c>
      <c r="I252" s="668">
        <v>34340.300000000003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527</v>
      </c>
      <c r="B253" s="665" t="s">
        <v>4859</v>
      </c>
      <c r="C253" s="665" t="s">
        <v>4854</v>
      </c>
      <c r="D253" s="665" t="s">
        <v>5112</v>
      </c>
      <c r="E253" s="665" t="s">
        <v>5113</v>
      </c>
      <c r="F253" s="668"/>
      <c r="G253" s="668"/>
      <c r="H253" s="668"/>
      <c r="I253" s="668"/>
      <c r="J253" s="668">
        <v>1</v>
      </c>
      <c r="K253" s="668">
        <v>49380</v>
      </c>
      <c r="L253" s="668"/>
      <c r="M253" s="668">
        <v>49380</v>
      </c>
      <c r="N253" s="668"/>
      <c r="O253" s="668"/>
      <c r="P253" s="681"/>
      <c r="Q253" s="669"/>
    </row>
    <row r="254" spans="1:17" ht="14.4" customHeight="1" x14ac:dyDescent="0.3">
      <c r="A254" s="664" t="s">
        <v>527</v>
      </c>
      <c r="B254" s="665" t="s">
        <v>4859</v>
      </c>
      <c r="C254" s="665" t="s">
        <v>4854</v>
      </c>
      <c r="D254" s="665" t="s">
        <v>5114</v>
      </c>
      <c r="E254" s="665" t="s">
        <v>5115</v>
      </c>
      <c r="F254" s="668"/>
      <c r="G254" s="668"/>
      <c r="H254" s="668"/>
      <c r="I254" s="668"/>
      <c r="J254" s="668">
        <v>1</v>
      </c>
      <c r="K254" s="668">
        <v>1802.13</v>
      </c>
      <c r="L254" s="668"/>
      <c r="M254" s="668">
        <v>1802.13</v>
      </c>
      <c r="N254" s="668"/>
      <c r="O254" s="668"/>
      <c r="P254" s="681"/>
      <c r="Q254" s="669"/>
    </row>
    <row r="255" spans="1:17" ht="14.4" customHeight="1" x14ac:dyDescent="0.3">
      <c r="A255" s="664" t="s">
        <v>527</v>
      </c>
      <c r="B255" s="665" t="s">
        <v>4859</v>
      </c>
      <c r="C255" s="665" t="s">
        <v>4854</v>
      </c>
      <c r="D255" s="665" t="s">
        <v>5116</v>
      </c>
      <c r="E255" s="665" t="s">
        <v>5117</v>
      </c>
      <c r="F255" s="668"/>
      <c r="G255" s="668"/>
      <c r="H255" s="668"/>
      <c r="I255" s="668"/>
      <c r="J255" s="668">
        <v>2</v>
      </c>
      <c r="K255" s="668">
        <v>61346</v>
      </c>
      <c r="L255" s="668"/>
      <c r="M255" s="668">
        <v>30673</v>
      </c>
      <c r="N255" s="668">
        <v>1</v>
      </c>
      <c r="O255" s="668">
        <v>30673</v>
      </c>
      <c r="P255" s="681"/>
      <c r="Q255" s="669">
        <v>30673</v>
      </c>
    </row>
    <row r="256" spans="1:17" ht="14.4" customHeight="1" x14ac:dyDescent="0.3">
      <c r="A256" s="664" t="s">
        <v>527</v>
      </c>
      <c r="B256" s="665" t="s">
        <v>4859</v>
      </c>
      <c r="C256" s="665" t="s">
        <v>4854</v>
      </c>
      <c r="D256" s="665" t="s">
        <v>5118</v>
      </c>
      <c r="E256" s="665" t="s">
        <v>5119</v>
      </c>
      <c r="F256" s="668">
        <v>1</v>
      </c>
      <c r="G256" s="668">
        <v>5373.93</v>
      </c>
      <c r="H256" s="668">
        <v>1</v>
      </c>
      <c r="I256" s="668">
        <v>5373.93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527</v>
      </c>
      <c r="B257" s="665" t="s">
        <v>4859</v>
      </c>
      <c r="C257" s="665" t="s">
        <v>4854</v>
      </c>
      <c r="D257" s="665" t="s">
        <v>5120</v>
      </c>
      <c r="E257" s="665" t="s">
        <v>5121</v>
      </c>
      <c r="F257" s="668"/>
      <c r="G257" s="668"/>
      <c r="H257" s="668"/>
      <c r="I257" s="668"/>
      <c r="J257" s="668"/>
      <c r="K257" s="668"/>
      <c r="L257" s="668"/>
      <c r="M257" s="668"/>
      <c r="N257" s="668">
        <v>1</v>
      </c>
      <c r="O257" s="668">
        <v>3360</v>
      </c>
      <c r="P257" s="681"/>
      <c r="Q257" s="669">
        <v>3360</v>
      </c>
    </row>
    <row r="258" spans="1:17" ht="14.4" customHeight="1" x14ac:dyDescent="0.3">
      <c r="A258" s="664" t="s">
        <v>527</v>
      </c>
      <c r="B258" s="665" t="s">
        <v>4859</v>
      </c>
      <c r="C258" s="665" t="s">
        <v>4854</v>
      </c>
      <c r="D258" s="665" t="s">
        <v>5122</v>
      </c>
      <c r="E258" s="665" t="s">
        <v>5061</v>
      </c>
      <c r="F258" s="668"/>
      <c r="G258" s="668"/>
      <c r="H258" s="668"/>
      <c r="I258" s="668"/>
      <c r="J258" s="668">
        <v>1</v>
      </c>
      <c r="K258" s="668">
        <v>4629.07</v>
      </c>
      <c r="L258" s="668"/>
      <c r="M258" s="668">
        <v>4629.07</v>
      </c>
      <c r="N258" s="668"/>
      <c r="O258" s="668"/>
      <c r="P258" s="681"/>
      <c r="Q258" s="669"/>
    </row>
    <row r="259" spans="1:17" ht="14.4" customHeight="1" x14ac:dyDescent="0.3">
      <c r="A259" s="664" t="s">
        <v>527</v>
      </c>
      <c r="B259" s="665" t="s">
        <v>4859</v>
      </c>
      <c r="C259" s="665" t="s">
        <v>4854</v>
      </c>
      <c r="D259" s="665" t="s">
        <v>5123</v>
      </c>
      <c r="E259" s="665" t="s">
        <v>5061</v>
      </c>
      <c r="F259" s="668">
        <v>1</v>
      </c>
      <c r="G259" s="668">
        <v>4964.9799999999996</v>
      </c>
      <c r="H259" s="668">
        <v>1</v>
      </c>
      <c r="I259" s="668">
        <v>4964.9799999999996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527</v>
      </c>
      <c r="B260" s="665" t="s">
        <v>4859</v>
      </c>
      <c r="C260" s="665" t="s">
        <v>4854</v>
      </c>
      <c r="D260" s="665" t="s">
        <v>5124</v>
      </c>
      <c r="E260" s="665" t="s">
        <v>5125</v>
      </c>
      <c r="F260" s="668">
        <v>1</v>
      </c>
      <c r="G260" s="668">
        <v>45635</v>
      </c>
      <c r="H260" s="668">
        <v>1</v>
      </c>
      <c r="I260" s="668">
        <v>45635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527</v>
      </c>
      <c r="B261" s="665" t="s">
        <v>4859</v>
      </c>
      <c r="C261" s="665" t="s">
        <v>4694</v>
      </c>
      <c r="D261" s="665" t="s">
        <v>5126</v>
      </c>
      <c r="E261" s="665" t="s">
        <v>5127</v>
      </c>
      <c r="F261" s="668">
        <v>16</v>
      </c>
      <c r="G261" s="668">
        <v>3002</v>
      </c>
      <c r="H261" s="668">
        <v>1</v>
      </c>
      <c r="I261" s="668">
        <v>187.625</v>
      </c>
      <c r="J261" s="668">
        <v>23</v>
      </c>
      <c r="K261" s="668">
        <v>4347</v>
      </c>
      <c r="L261" s="668">
        <v>1.4480346435709528</v>
      </c>
      <c r="M261" s="668">
        <v>189</v>
      </c>
      <c r="N261" s="668">
        <v>45</v>
      </c>
      <c r="O261" s="668">
        <v>8775</v>
      </c>
      <c r="P261" s="681">
        <v>2.9230512991339106</v>
      </c>
      <c r="Q261" s="669">
        <v>195</v>
      </c>
    </row>
    <row r="262" spans="1:17" ht="14.4" customHeight="1" x14ac:dyDescent="0.3">
      <c r="A262" s="664" t="s">
        <v>527</v>
      </c>
      <c r="B262" s="665" t="s">
        <v>4859</v>
      </c>
      <c r="C262" s="665" t="s">
        <v>4694</v>
      </c>
      <c r="D262" s="665" t="s">
        <v>5128</v>
      </c>
      <c r="E262" s="665" t="s">
        <v>5129</v>
      </c>
      <c r="F262" s="668"/>
      <c r="G262" s="668"/>
      <c r="H262" s="668"/>
      <c r="I262" s="668"/>
      <c r="J262" s="668"/>
      <c r="K262" s="668"/>
      <c r="L262" s="668"/>
      <c r="M262" s="668"/>
      <c r="N262" s="668">
        <v>8</v>
      </c>
      <c r="O262" s="668">
        <v>3120</v>
      </c>
      <c r="P262" s="681"/>
      <c r="Q262" s="669">
        <v>390</v>
      </c>
    </row>
    <row r="263" spans="1:17" ht="14.4" customHeight="1" x14ac:dyDescent="0.3">
      <c r="A263" s="664" t="s">
        <v>527</v>
      </c>
      <c r="B263" s="665" t="s">
        <v>4859</v>
      </c>
      <c r="C263" s="665" t="s">
        <v>4694</v>
      </c>
      <c r="D263" s="665" t="s">
        <v>5130</v>
      </c>
      <c r="E263" s="665" t="s">
        <v>5131</v>
      </c>
      <c r="F263" s="668">
        <v>40</v>
      </c>
      <c r="G263" s="668">
        <v>75868</v>
      </c>
      <c r="H263" s="668">
        <v>1</v>
      </c>
      <c r="I263" s="668">
        <v>1896.7</v>
      </c>
      <c r="J263" s="668">
        <v>26</v>
      </c>
      <c r="K263" s="668">
        <v>49504</v>
      </c>
      <c r="L263" s="668">
        <v>0.65250171350239894</v>
      </c>
      <c r="M263" s="668">
        <v>1904</v>
      </c>
      <c r="N263" s="668">
        <v>27</v>
      </c>
      <c r="O263" s="668">
        <v>53028</v>
      </c>
      <c r="P263" s="681">
        <v>0.6989508093003638</v>
      </c>
      <c r="Q263" s="669">
        <v>1964</v>
      </c>
    </row>
    <row r="264" spans="1:17" ht="14.4" customHeight="1" x14ac:dyDescent="0.3">
      <c r="A264" s="664" t="s">
        <v>527</v>
      </c>
      <c r="B264" s="665" t="s">
        <v>4859</v>
      </c>
      <c r="C264" s="665" t="s">
        <v>4694</v>
      </c>
      <c r="D264" s="665" t="s">
        <v>4753</v>
      </c>
      <c r="E264" s="665" t="s">
        <v>4754</v>
      </c>
      <c r="F264" s="668">
        <v>1560</v>
      </c>
      <c r="G264" s="668">
        <v>364250</v>
      </c>
      <c r="H264" s="668">
        <v>1</v>
      </c>
      <c r="I264" s="668">
        <v>233.49358974358975</v>
      </c>
      <c r="J264" s="668">
        <v>1564</v>
      </c>
      <c r="K264" s="668">
        <v>367540</v>
      </c>
      <c r="L264" s="668">
        <v>1.0090322580645161</v>
      </c>
      <c r="M264" s="668">
        <v>235</v>
      </c>
      <c r="N264" s="668">
        <v>1615</v>
      </c>
      <c r="O264" s="668">
        <v>405365</v>
      </c>
      <c r="P264" s="681">
        <v>1.112875772134523</v>
      </c>
      <c r="Q264" s="669">
        <v>251</v>
      </c>
    </row>
    <row r="265" spans="1:17" ht="14.4" customHeight="1" x14ac:dyDescent="0.3">
      <c r="A265" s="664" t="s">
        <v>527</v>
      </c>
      <c r="B265" s="665" t="s">
        <v>4859</v>
      </c>
      <c r="C265" s="665" t="s">
        <v>4694</v>
      </c>
      <c r="D265" s="665" t="s">
        <v>5132</v>
      </c>
      <c r="E265" s="665" t="s">
        <v>5133</v>
      </c>
      <c r="F265" s="668">
        <v>3</v>
      </c>
      <c r="G265" s="668">
        <v>3941</v>
      </c>
      <c r="H265" s="668">
        <v>1</v>
      </c>
      <c r="I265" s="668">
        <v>1313.6666666666667</v>
      </c>
      <c r="J265" s="668">
        <v>7</v>
      </c>
      <c r="K265" s="668">
        <v>9254</v>
      </c>
      <c r="L265" s="668">
        <v>2.3481349911190055</v>
      </c>
      <c r="M265" s="668">
        <v>1322</v>
      </c>
      <c r="N265" s="668">
        <v>4</v>
      </c>
      <c r="O265" s="668">
        <v>5364</v>
      </c>
      <c r="P265" s="681">
        <v>1.3610758690687643</v>
      </c>
      <c r="Q265" s="669">
        <v>1341</v>
      </c>
    </row>
    <row r="266" spans="1:17" ht="14.4" customHeight="1" x14ac:dyDescent="0.3">
      <c r="A266" s="664" t="s">
        <v>527</v>
      </c>
      <c r="B266" s="665" t="s">
        <v>4859</v>
      </c>
      <c r="C266" s="665" t="s">
        <v>4694</v>
      </c>
      <c r="D266" s="665" t="s">
        <v>5134</v>
      </c>
      <c r="E266" s="665" t="s">
        <v>5135</v>
      </c>
      <c r="F266" s="668">
        <v>1</v>
      </c>
      <c r="G266" s="668">
        <v>2982</v>
      </c>
      <c r="H266" s="668">
        <v>1</v>
      </c>
      <c r="I266" s="668">
        <v>2982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527</v>
      </c>
      <c r="B267" s="665" t="s">
        <v>4859</v>
      </c>
      <c r="C267" s="665" t="s">
        <v>4694</v>
      </c>
      <c r="D267" s="665" t="s">
        <v>5136</v>
      </c>
      <c r="E267" s="665" t="s">
        <v>5137</v>
      </c>
      <c r="F267" s="668">
        <v>1</v>
      </c>
      <c r="G267" s="668">
        <v>2692</v>
      </c>
      <c r="H267" s="668">
        <v>1</v>
      </c>
      <c r="I267" s="668">
        <v>2692</v>
      </c>
      <c r="J267" s="668">
        <v>1</v>
      </c>
      <c r="K267" s="668">
        <v>2698</v>
      </c>
      <c r="L267" s="668">
        <v>1.0022288261515602</v>
      </c>
      <c r="M267" s="668">
        <v>2698</v>
      </c>
      <c r="N267" s="668">
        <v>1</v>
      </c>
      <c r="O267" s="668">
        <v>2770</v>
      </c>
      <c r="P267" s="681">
        <v>1.0289747399702822</v>
      </c>
      <c r="Q267" s="669">
        <v>2770</v>
      </c>
    </row>
    <row r="268" spans="1:17" ht="14.4" customHeight="1" x14ac:dyDescent="0.3">
      <c r="A268" s="664" t="s">
        <v>527</v>
      </c>
      <c r="B268" s="665" t="s">
        <v>4859</v>
      </c>
      <c r="C268" s="665" t="s">
        <v>4694</v>
      </c>
      <c r="D268" s="665" t="s">
        <v>5138</v>
      </c>
      <c r="E268" s="665" t="s">
        <v>5139</v>
      </c>
      <c r="F268" s="668"/>
      <c r="G268" s="668"/>
      <c r="H268" s="668"/>
      <c r="I268" s="668"/>
      <c r="J268" s="668">
        <v>1</v>
      </c>
      <c r="K268" s="668">
        <v>2073</v>
      </c>
      <c r="L268" s="668"/>
      <c r="M268" s="668">
        <v>2073</v>
      </c>
      <c r="N268" s="668">
        <v>2</v>
      </c>
      <c r="O268" s="668">
        <v>4290</v>
      </c>
      <c r="P268" s="681"/>
      <c r="Q268" s="669">
        <v>2145</v>
      </c>
    </row>
    <row r="269" spans="1:17" ht="14.4" customHeight="1" x14ac:dyDescent="0.3">
      <c r="A269" s="664" t="s">
        <v>527</v>
      </c>
      <c r="B269" s="665" t="s">
        <v>4859</v>
      </c>
      <c r="C269" s="665" t="s">
        <v>4694</v>
      </c>
      <c r="D269" s="665" t="s">
        <v>5140</v>
      </c>
      <c r="E269" s="665" t="s">
        <v>5141</v>
      </c>
      <c r="F269" s="668">
        <v>1</v>
      </c>
      <c r="G269" s="668">
        <v>1617</v>
      </c>
      <c r="H269" s="668">
        <v>1</v>
      </c>
      <c r="I269" s="668">
        <v>1617</v>
      </c>
      <c r="J269" s="668"/>
      <c r="K269" s="668"/>
      <c r="L269" s="668"/>
      <c r="M269" s="668"/>
      <c r="N269" s="668">
        <v>2</v>
      </c>
      <c r="O269" s="668">
        <v>3356</v>
      </c>
      <c r="P269" s="681">
        <v>2.0754483611626471</v>
      </c>
      <c r="Q269" s="669">
        <v>1678</v>
      </c>
    </row>
    <row r="270" spans="1:17" ht="14.4" customHeight="1" x14ac:dyDescent="0.3">
      <c r="A270" s="664" t="s">
        <v>527</v>
      </c>
      <c r="B270" s="665" t="s">
        <v>4859</v>
      </c>
      <c r="C270" s="665" t="s">
        <v>4694</v>
      </c>
      <c r="D270" s="665" t="s">
        <v>5142</v>
      </c>
      <c r="E270" s="665" t="s">
        <v>5143</v>
      </c>
      <c r="F270" s="668">
        <v>7</v>
      </c>
      <c r="G270" s="668">
        <v>4837</v>
      </c>
      <c r="H270" s="668">
        <v>1</v>
      </c>
      <c r="I270" s="668">
        <v>691</v>
      </c>
      <c r="J270" s="668">
        <v>4</v>
      </c>
      <c r="K270" s="668">
        <v>2784</v>
      </c>
      <c r="L270" s="668">
        <v>0.57556336572255529</v>
      </c>
      <c r="M270" s="668">
        <v>696</v>
      </c>
      <c r="N270" s="668">
        <v>1</v>
      </c>
      <c r="O270" s="668">
        <v>709</v>
      </c>
      <c r="P270" s="681">
        <v>0.14657845772172834</v>
      </c>
      <c r="Q270" s="669">
        <v>709</v>
      </c>
    </row>
    <row r="271" spans="1:17" ht="14.4" customHeight="1" x14ac:dyDescent="0.3">
      <c r="A271" s="664" t="s">
        <v>527</v>
      </c>
      <c r="B271" s="665" t="s">
        <v>4859</v>
      </c>
      <c r="C271" s="665" t="s">
        <v>4694</v>
      </c>
      <c r="D271" s="665" t="s">
        <v>5144</v>
      </c>
      <c r="E271" s="665" t="s">
        <v>5145</v>
      </c>
      <c r="F271" s="668">
        <v>138</v>
      </c>
      <c r="G271" s="668">
        <v>337194</v>
      </c>
      <c r="H271" s="668">
        <v>1</v>
      </c>
      <c r="I271" s="668">
        <v>2443.4347826086955</v>
      </c>
      <c r="J271" s="668">
        <v>147</v>
      </c>
      <c r="K271" s="668">
        <v>363531</v>
      </c>
      <c r="L271" s="668">
        <v>1.0781063719995019</v>
      </c>
      <c r="M271" s="668">
        <v>2473</v>
      </c>
      <c r="N271" s="668">
        <v>132</v>
      </c>
      <c r="O271" s="668">
        <v>336600</v>
      </c>
      <c r="P271" s="681">
        <v>0.99823840281855547</v>
      </c>
      <c r="Q271" s="669">
        <v>2550</v>
      </c>
    </row>
    <row r="272" spans="1:17" ht="14.4" customHeight="1" x14ac:dyDescent="0.3">
      <c r="A272" s="664" t="s">
        <v>527</v>
      </c>
      <c r="B272" s="665" t="s">
        <v>4859</v>
      </c>
      <c r="C272" s="665" t="s">
        <v>4694</v>
      </c>
      <c r="D272" s="665" t="s">
        <v>4758</v>
      </c>
      <c r="E272" s="665" t="s">
        <v>4759</v>
      </c>
      <c r="F272" s="668">
        <v>1</v>
      </c>
      <c r="G272" s="668">
        <v>485</v>
      </c>
      <c r="H272" s="668">
        <v>1</v>
      </c>
      <c r="I272" s="668">
        <v>485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527</v>
      </c>
      <c r="B273" s="665" t="s">
        <v>4859</v>
      </c>
      <c r="C273" s="665" t="s">
        <v>4694</v>
      </c>
      <c r="D273" s="665" t="s">
        <v>4762</v>
      </c>
      <c r="E273" s="665" t="s">
        <v>4763</v>
      </c>
      <c r="F273" s="668">
        <v>1</v>
      </c>
      <c r="G273" s="668">
        <v>206</v>
      </c>
      <c r="H273" s="668">
        <v>1</v>
      </c>
      <c r="I273" s="668">
        <v>206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527</v>
      </c>
      <c r="B274" s="665" t="s">
        <v>4859</v>
      </c>
      <c r="C274" s="665" t="s">
        <v>4694</v>
      </c>
      <c r="D274" s="665" t="s">
        <v>5146</v>
      </c>
      <c r="E274" s="665" t="s">
        <v>5147</v>
      </c>
      <c r="F274" s="668">
        <v>8</v>
      </c>
      <c r="G274" s="668">
        <v>19014</v>
      </c>
      <c r="H274" s="668">
        <v>1</v>
      </c>
      <c r="I274" s="668">
        <v>2376.75</v>
      </c>
      <c r="J274" s="668">
        <v>13</v>
      </c>
      <c r="K274" s="668">
        <v>31083</v>
      </c>
      <c r="L274" s="668">
        <v>1.6347428210792048</v>
      </c>
      <c r="M274" s="668">
        <v>2391</v>
      </c>
      <c r="N274" s="668">
        <v>7</v>
      </c>
      <c r="O274" s="668">
        <v>17500</v>
      </c>
      <c r="P274" s="681">
        <v>0.92037446092353004</v>
      </c>
      <c r="Q274" s="669">
        <v>2500</v>
      </c>
    </row>
    <row r="275" spans="1:17" ht="14.4" customHeight="1" x14ac:dyDescent="0.3">
      <c r="A275" s="664" t="s">
        <v>527</v>
      </c>
      <c r="B275" s="665" t="s">
        <v>4859</v>
      </c>
      <c r="C275" s="665" t="s">
        <v>4694</v>
      </c>
      <c r="D275" s="665" t="s">
        <v>5148</v>
      </c>
      <c r="E275" s="665" t="s">
        <v>5149</v>
      </c>
      <c r="F275" s="668">
        <v>7</v>
      </c>
      <c r="G275" s="668">
        <v>23502</v>
      </c>
      <c r="H275" s="668">
        <v>1</v>
      </c>
      <c r="I275" s="668">
        <v>3357.4285714285716</v>
      </c>
      <c r="J275" s="668">
        <v>5</v>
      </c>
      <c r="K275" s="668">
        <v>16880</v>
      </c>
      <c r="L275" s="668">
        <v>0.71823674580886732</v>
      </c>
      <c r="M275" s="668">
        <v>3376</v>
      </c>
      <c r="N275" s="668">
        <v>7</v>
      </c>
      <c r="O275" s="668">
        <v>24808</v>
      </c>
      <c r="P275" s="681">
        <v>1.0555697387456386</v>
      </c>
      <c r="Q275" s="669">
        <v>3544</v>
      </c>
    </row>
    <row r="276" spans="1:17" ht="14.4" customHeight="1" x14ac:dyDescent="0.3">
      <c r="A276" s="664" t="s">
        <v>527</v>
      </c>
      <c r="B276" s="665" t="s">
        <v>4859</v>
      </c>
      <c r="C276" s="665" t="s">
        <v>4694</v>
      </c>
      <c r="D276" s="665" t="s">
        <v>5150</v>
      </c>
      <c r="E276" s="665" t="s">
        <v>5151</v>
      </c>
      <c r="F276" s="668">
        <v>2</v>
      </c>
      <c r="G276" s="668">
        <v>7804</v>
      </c>
      <c r="H276" s="668">
        <v>1</v>
      </c>
      <c r="I276" s="668">
        <v>3902</v>
      </c>
      <c r="J276" s="668">
        <v>2</v>
      </c>
      <c r="K276" s="668">
        <v>7828</v>
      </c>
      <c r="L276" s="668">
        <v>1.0030753459764223</v>
      </c>
      <c r="M276" s="668">
        <v>3914</v>
      </c>
      <c r="N276" s="668">
        <v>3</v>
      </c>
      <c r="O276" s="668">
        <v>12177</v>
      </c>
      <c r="P276" s="681">
        <v>1.5603536647872887</v>
      </c>
      <c r="Q276" s="669">
        <v>4059</v>
      </c>
    </row>
    <row r="277" spans="1:17" ht="14.4" customHeight="1" x14ac:dyDescent="0.3">
      <c r="A277" s="664" t="s">
        <v>527</v>
      </c>
      <c r="B277" s="665" t="s">
        <v>4859</v>
      </c>
      <c r="C277" s="665" t="s">
        <v>4694</v>
      </c>
      <c r="D277" s="665" t="s">
        <v>5152</v>
      </c>
      <c r="E277" s="665" t="s">
        <v>5153</v>
      </c>
      <c r="F277" s="668">
        <v>0</v>
      </c>
      <c r="G277" s="668">
        <v>0</v>
      </c>
      <c r="H277" s="668"/>
      <c r="I277" s="668"/>
      <c r="J277" s="668">
        <v>0</v>
      </c>
      <c r="K277" s="668">
        <v>0</v>
      </c>
      <c r="L277" s="668"/>
      <c r="M277" s="668"/>
      <c r="N277" s="668">
        <v>0</v>
      </c>
      <c r="O277" s="668">
        <v>0</v>
      </c>
      <c r="P277" s="681"/>
      <c r="Q277" s="669"/>
    </row>
    <row r="278" spans="1:17" ht="14.4" customHeight="1" x14ac:dyDescent="0.3">
      <c r="A278" s="664" t="s">
        <v>527</v>
      </c>
      <c r="B278" s="665" t="s">
        <v>4859</v>
      </c>
      <c r="C278" s="665" t="s">
        <v>4694</v>
      </c>
      <c r="D278" s="665" t="s">
        <v>5154</v>
      </c>
      <c r="E278" s="665" t="s">
        <v>5155</v>
      </c>
      <c r="F278" s="668">
        <v>1680</v>
      </c>
      <c r="G278" s="668">
        <v>0</v>
      </c>
      <c r="H278" s="668"/>
      <c r="I278" s="668">
        <v>0</v>
      </c>
      <c r="J278" s="668">
        <v>1757</v>
      </c>
      <c r="K278" s="668">
        <v>0</v>
      </c>
      <c r="L278" s="668"/>
      <c r="M278" s="668">
        <v>0</v>
      </c>
      <c r="N278" s="668">
        <v>1778</v>
      </c>
      <c r="O278" s="668">
        <v>0</v>
      </c>
      <c r="P278" s="681"/>
      <c r="Q278" s="669">
        <v>0</v>
      </c>
    </row>
    <row r="279" spans="1:17" ht="14.4" customHeight="1" x14ac:dyDescent="0.3">
      <c r="A279" s="664" t="s">
        <v>527</v>
      </c>
      <c r="B279" s="665" t="s">
        <v>4859</v>
      </c>
      <c r="C279" s="665" t="s">
        <v>4694</v>
      </c>
      <c r="D279" s="665" t="s">
        <v>5156</v>
      </c>
      <c r="E279" s="665" t="s">
        <v>5157</v>
      </c>
      <c r="F279" s="668">
        <v>3</v>
      </c>
      <c r="G279" s="668">
        <v>0</v>
      </c>
      <c r="H279" s="668"/>
      <c r="I279" s="668">
        <v>0</v>
      </c>
      <c r="J279" s="668">
        <v>4</v>
      </c>
      <c r="K279" s="668">
        <v>0</v>
      </c>
      <c r="L279" s="668"/>
      <c r="M279" s="668">
        <v>0</v>
      </c>
      <c r="N279" s="668"/>
      <c r="O279" s="668"/>
      <c r="P279" s="681"/>
      <c r="Q279" s="669"/>
    </row>
    <row r="280" spans="1:17" ht="14.4" customHeight="1" x14ac:dyDescent="0.3">
      <c r="A280" s="664" t="s">
        <v>527</v>
      </c>
      <c r="B280" s="665" t="s">
        <v>4859</v>
      </c>
      <c r="C280" s="665" t="s">
        <v>4694</v>
      </c>
      <c r="D280" s="665" t="s">
        <v>5158</v>
      </c>
      <c r="E280" s="665" t="s">
        <v>5159</v>
      </c>
      <c r="F280" s="668">
        <v>1</v>
      </c>
      <c r="G280" s="668">
        <v>0</v>
      </c>
      <c r="H280" s="668"/>
      <c r="I280" s="668">
        <v>0</v>
      </c>
      <c r="J280" s="668"/>
      <c r="K280" s="668"/>
      <c r="L280" s="668"/>
      <c r="M280" s="668"/>
      <c r="N280" s="668">
        <v>1</v>
      </c>
      <c r="O280" s="668">
        <v>0</v>
      </c>
      <c r="P280" s="681"/>
      <c r="Q280" s="669">
        <v>0</v>
      </c>
    </row>
    <row r="281" spans="1:17" ht="14.4" customHeight="1" x14ac:dyDescent="0.3">
      <c r="A281" s="664" t="s">
        <v>527</v>
      </c>
      <c r="B281" s="665" t="s">
        <v>4859</v>
      </c>
      <c r="C281" s="665" t="s">
        <v>4694</v>
      </c>
      <c r="D281" s="665" t="s">
        <v>4863</v>
      </c>
      <c r="E281" s="665" t="s">
        <v>4864</v>
      </c>
      <c r="F281" s="668">
        <v>569</v>
      </c>
      <c r="G281" s="668">
        <v>0</v>
      </c>
      <c r="H281" s="668"/>
      <c r="I281" s="668">
        <v>0</v>
      </c>
      <c r="J281" s="668">
        <v>618</v>
      </c>
      <c r="K281" s="668">
        <v>0</v>
      </c>
      <c r="L281" s="668"/>
      <c r="M281" s="668">
        <v>0</v>
      </c>
      <c r="N281" s="668">
        <v>676</v>
      </c>
      <c r="O281" s="668">
        <v>0</v>
      </c>
      <c r="P281" s="681"/>
      <c r="Q281" s="669">
        <v>0</v>
      </c>
    </row>
    <row r="282" spans="1:17" ht="14.4" customHeight="1" x14ac:dyDescent="0.3">
      <c r="A282" s="664" t="s">
        <v>527</v>
      </c>
      <c r="B282" s="665" t="s">
        <v>4859</v>
      </c>
      <c r="C282" s="665" t="s">
        <v>4694</v>
      </c>
      <c r="D282" s="665" t="s">
        <v>5160</v>
      </c>
      <c r="E282" s="665" t="s">
        <v>5161</v>
      </c>
      <c r="F282" s="668">
        <v>6</v>
      </c>
      <c r="G282" s="668">
        <v>0</v>
      </c>
      <c r="H282" s="668"/>
      <c r="I282" s="668">
        <v>0</v>
      </c>
      <c r="J282" s="668">
        <v>9</v>
      </c>
      <c r="K282" s="668">
        <v>0</v>
      </c>
      <c r="L282" s="668"/>
      <c r="M282" s="668">
        <v>0</v>
      </c>
      <c r="N282" s="668">
        <v>9</v>
      </c>
      <c r="O282" s="668">
        <v>0</v>
      </c>
      <c r="P282" s="681"/>
      <c r="Q282" s="669">
        <v>0</v>
      </c>
    </row>
    <row r="283" spans="1:17" ht="14.4" customHeight="1" x14ac:dyDescent="0.3">
      <c r="A283" s="664" t="s">
        <v>527</v>
      </c>
      <c r="B283" s="665" t="s">
        <v>4859</v>
      </c>
      <c r="C283" s="665" t="s">
        <v>4694</v>
      </c>
      <c r="D283" s="665" t="s">
        <v>5162</v>
      </c>
      <c r="E283" s="665" t="s">
        <v>5163</v>
      </c>
      <c r="F283" s="668">
        <v>7</v>
      </c>
      <c r="G283" s="668">
        <v>0</v>
      </c>
      <c r="H283" s="668"/>
      <c r="I283" s="668">
        <v>0</v>
      </c>
      <c r="J283" s="668">
        <v>6</v>
      </c>
      <c r="K283" s="668">
        <v>0</v>
      </c>
      <c r="L283" s="668"/>
      <c r="M283" s="668">
        <v>0</v>
      </c>
      <c r="N283" s="668">
        <v>7</v>
      </c>
      <c r="O283" s="668">
        <v>0</v>
      </c>
      <c r="P283" s="681"/>
      <c r="Q283" s="669">
        <v>0</v>
      </c>
    </row>
    <row r="284" spans="1:17" ht="14.4" customHeight="1" x14ac:dyDescent="0.3">
      <c r="A284" s="664" t="s">
        <v>527</v>
      </c>
      <c r="B284" s="665" t="s">
        <v>4859</v>
      </c>
      <c r="C284" s="665" t="s">
        <v>4694</v>
      </c>
      <c r="D284" s="665" t="s">
        <v>5164</v>
      </c>
      <c r="E284" s="665" t="s">
        <v>5165</v>
      </c>
      <c r="F284" s="668">
        <v>6</v>
      </c>
      <c r="G284" s="668">
        <v>0</v>
      </c>
      <c r="H284" s="668"/>
      <c r="I284" s="668">
        <v>0</v>
      </c>
      <c r="J284" s="668">
        <v>12</v>
      </c>
      <c r="K284" s="668">
        <v>0</v>
      </c>
      <c r="L284" s="668"/>
      <c r="M284" s="668">
        <v>0</v>
      </c>
      <c r="N284" s="668">
        <v>20</v>
      </c>
      <c r="O284" s="668">
        <v>0</v>
      </c>
      <c r="P284" s="681"/>
      <c r="Q284" s="669">
        <v>0</v>
      </c>
    </row>
    <row r="285" spans="1:17" ht="14.4" customHeight="1" x14ac:dyDescent="0.3">
      <c r="A285" s="664" t="s">
        <v>527</v>
      </c>
      <c r="B285" s="665" t="s">
        <v>4859</v>
      </c>
      <c r="C285" s="665" t="s">
        <v>4694</v>
      </c>
      <c r="D285" s="665" t="s">
        <v>5166</v>
      </c>
      <c r="E285" s="665" t="s">
        <v>5167</v>
      </c>
      <c r="F285" s="668">
        <v>93</v>
      </c>
      <c r="G285" s="668">
        <v>0</v>
      </c>
      <c r="H285" s="668"/>
      <c r="I285" s="668">
        <v>0</v>
      </c>
      <c r="J285" s="668">
        <v>84</v>
      </c>
      <c r="K285" s="668">
        <v>0</v>
      </c>
      <c r="L285" s="668"/>
      <c r="M285" s="668">
        <v>0</v>
      </c>
      <c r="N285" s="668">
        <v>86</v>
      </c>
      <c r="O285" s="668">
        <v>0</v>
      </c>
      <c r="P285" s="681"/>
      <c r="Q285" s="669">
        <v>0</v>
      </c>
    </row>
    <row r="286" spans="1:17" ht="14.4" customHeight="1" x14ac:dyDescent="0.3">
      <c r="A286" s="664" t="s">
        <v>527</v>
      </c>
      <c r="B286" s="665" t="s">
        <v>4859</v>
      </c>
      <c r="C286" s="665" t="s">
        <v>4694</v>
      </c>
      <c r="D286" s="665" t="s">
        <v>5168</v>
      </c>
      <c r="E286" s="665" t="s">
        <v>5169</v>
      </c>
      <c r="F286" s="668">
        <v>45</v>
      </c>
      <c r="G286" s="668">
        <v>0</v>
      </c>
      <c r="H286" s="668"/>
      <c r="I286" s="668">
        <v>0</v>
      </c>
      <c r="J286" s="668">
        <v>45</v>
      </c>
      <c r="K286" s="668">
        <v>0</v>
      </c>
      <c r="L286" s="668"/>
      <c r="M286" s="668">
        <v>0</v>
      </c>
      <c r="N286" s="668">
        <v>55</v>
      </c>
      <c r="O286" s="668">
        <v>0</v>
      </c>
      <c r="P286" s="681"/>
      <c r="Q286" s="669">
        <v>0</v>
      </c>
    </row>
    <row r="287" spans="1:17" ht="14.4" customHeight="1" x14ac:dyDescent="0.3">
      <c r="A287" s="664" t="s">
        <v>527</v>
      </c>
      <c r="B287" s="665" t="s">
        <v>4859</v>
      </c>
      <c r="C287" s="665" t="s">
        <v>4694</v>
      </c>
      <c r="D287" s="665" t="s">
        <v>5170</v>
      </c>
      <c r="E287" s="665" t="s">
        <v>5171</v>
      </c>
      <c r="F287" s="668">
        <v>7</v>
      </c>
      <c r="G287" s="668">
        <v>0</v>
      </c>
      <c r="H287" s="668"/>
      <c r="I287" s="668">
        <v>0</v>
      </c>
      <c r="J287" s="668">
        <v>5</v>
      </c>
      <c r="K287" s="668">
        <v>0</v>
      </c>
      <c r="L287" s="668"/>
      <c r="M287" s="668">
        <v>0</v>
      </c>
      <c r="N287" s="668">
        <v>22</v>
      </c>
      <c r="O287" s="668">
        <v>0</v>
      </c>
      <c r="P287" s="681"/>
      <c r="Q287" s="669">
        <v>0</v>
      </c>
    </row>
    <row r="288" spans="1:17" ht="14.4" customHeight="1" x14ac:dyDescent="0.3">
      <c r="A288" s="664" t="s">
        <v>527</v>
      </c>
      <c r="B288" s="665" t="s">
        <v>4859</v>
      </c>
      <c r="C288" s="665" t="s">
        <v>4694</v>
      </c>
      <c r="D288" s="665" t="s">
        <v>5172</v>
      </c>
      <c r="E288" s="665" t="s">
        <v>5173</v>
      </c>
      <c r="F288" s="668">
        <v>39</v>
      </c>
      <c r="G288" s="668">
        <v>0</v>
      </c>
      <c r="H288" s="668"/>
      <c r="I288" s="668">
        <v>0</v>
      </c>
      <c r="J288" s="668">
        <v>66</v>
      </c>
      <c r="K288" s="668">
        <v>0</v>
      </c>
      <c r="L288" s="668"/>
      <c r="M288" s="668">
        <v>0</v>
      </c>
      <c r="N288" s="668">
        <v>75</v>
      </c>
      <c r="O288" s="668">
        <v>0</v>
      </c>
      <c r="P288" s="681"/>
      <c r="Q288" s="669">
        <v>0</v>
      </c>
    </row>
    <row r="289" spans="1:17" ht="14.4" customHeight="1" x14ac:dyDescent="0.3">
      <c r="A289" s="664" t="s">
        <v>527</v>
      </c>
      <c r="B289" s="665" t="s">
        <v>4859</v>
      </c>
      <c r="C289" s="665" t="s">
        <v>4694</v>
      </c>
      <c r="D289" s="665" t="s">
        <v>5174</v>
      </c>
      <c r="E289" s="665" t="s">
        <v>5175</v>
      </c>
      <c r="F289" s="668">
        <v>18</v>
      </c>
      <c r="G289" s="668">
        <v>0</v>
      </c>
      <c r="H289" s="668"/>
      <c r="I289" s="668">
        <v>0</v>
      </c>
      <c r="J289" s="668">
        <v>9</v>
      </c>
      <c r="K289" s="668">
        <v>0</v>
      </c>
      <c r="L289" s="668"/>
      <c r="M289" s="668">
        <v>0</v>
      </c>
      <c r="N289" s="668">
        <v>13</v>
      </c>
      <c r="O289" s="668">
        <v>0</v>
      </c>
      <c r="P289" s="681"/>
      <c r="Q289" s="669">
        <v>0</v>
      </c>
    </row>
    <row r="290" spans="1:17" ht="14.4" customHeight="1" x14ac:dyDescent="0.3">
      <c r="A290" s="664" t="s">
        <v>527</v>
      </c>
      <c r="B290" s="665" t="s">
        <v>4859</v>
      </c>
      <c r="C290" s="665" t="s">
        <v>4694</v>
      </c>
      <c r="D290" s="665" t="s">
        <v>5176</v>
      </c>
      <c r="E290" s="665" t="s">
        <v>5177</v>
      </c>
      <c r="F290" s="668">
        <v>17</v>
      </c>
      <c r="G290" s="668">
        <v>0</v>
      </c>
      <c r="H290" s="668"/>
      <c r="I290" s="668">
        <v>0</v>
      </c>
      <c r="J290" s="668">
        <v>9</v>
      </c>
      <c r="K290" s="668">
        <v>0</v>
      </c>
      <c r="L290" s="668"/>
      <c r="M290" s="668">
        <v>0</v>
      </c>
      <c r="N290" s="668">
        <v>15</v>
      </c>
      <c r="O290" s="668">
        <v>0</v>
      </c>
      <c r="P290" s="681"/>
      <c r="Q290" s="669">
        <v>0</v>
      </c>
    </row>
    <row r="291" spans="1:17" ht="14.4" customHeight="1" x14ac:dyDescent="0.3">
      <c r="A291" s="664" t="s">
        <v>527</v>
      </c>
      <c r="B291" s="665" t="s">
        <v>4859</v>
      </c>
      <c r="C291" s="665" t="s">
        <v>4694</v>
      </c>
      <c r="D291" s="665" t="s">
        <v>5178</v>
      </c>
      <c r="E291" s="665" t="s">
        <v>5179</v>
      </c>
      <c r="F291" s="668">
        <v>38</v>
      </c>
      <c r="G291" s="668">
        <v>0</v>
      </c>
      <c r="H291" s="668"/>
      <c r="I291" s="668">
        <v>0</v>
      </c>
      <c r="J291" s="668">
        <v>39</v>
      </c>
      <c r="K291" s="668">
        <v>0</v>
      </c>
      <c r="L291" s="668"/>
      <c r="M291" s="668">
        <v>0</v>
      </c>
      <c r="N291" s="668">
        <v>29</v>
      </c>
      <c r="O291" s="668">
        <v>0</v>
      </c>
      <c r="P291" s="681"/>
      <c r="Q291" s="669">
        <v>0</v>
      </c>
    </row>
    <row r="292" spans="1:17" ht="14.4" customHeight="1" x14ac:dyDescent="0.3">
      <c r="A292" s="664" t="s">
        <v>527</v>
      </c>
      <c r="B292" s="665" t="s">
        <v>4859</v>
      </c>
      <c r="C292" s="665" t="s">
        <v>4694</v>
      </c>
      <c r="D292" s="665" t="s">
        <v>5180</v>
      </c>
      <c r="E292" s="665" t="s">
        <v>5181</v>
      </c>
      <c r="F292" s="668">
        <v>11</v>
      </c>
      <c r="G292" s="668">
        <v>0</v>
      </c>
      <c r="H292" s="668"/>
      <c r="I292" s="668">
        <v>0</v>
      </c>
      <c r="J292" s="668">
        <v>10</v>
      </c>
      <c r="K292" s="668">
        <v>0</v>
      </c>
      <c r="L292" s="668"/>
      <c r="M292" s="668">
        <v>0</v>
      </c>
      <c r="N292" s="668">
        <v>21</v>
      </c>
      <c r="O292" s="668">
        <v>0</v>
      </c>
      <c r="P292" s="681"/>
      <c r="Q292" s="669">
        <v>0</v>
      </c>
    </row>
    <row r="293" spans="1:17" ht="14.4" customHeight="1" x14ac:dyDescent="0.3">
      <c r="A293" s="664" t="s">
        <v>527</v>
      </c>
      <c r="B293" s="665" t="s">
        <v>4859</v>
      </c>
      <c r="C293" s="665" t="s">
        <v>4694</v>
      </c>
      <c r="D293" s="665" t="s">
        <v>5182</v>
      </c>
      <c r="E293" s="665" t="s">
        <v>5183</v>
      </c>
      <c r="F293" s="668">
        <v>35</v>
      </c>
      <c r="G293" s="668">
        <v>0</v>
      </c>
      <c r="H293" s="668"/>
      <c r="I293" s="668">
        <v>0</v>
      </c>
      <c r="J293" s="668">
        <v>47</v>
      </c>
      <c r="K293" s="668">
        <v>0</v>
      </c>
      <c r="L293" s="668"/>
      <c r="M293" s="668">
        <v>0</v>
      </c>
      <c r="N293" s="668">
        <v>42</v>
      </c>
      <c r="O293" s="668">
        <v>0</v>
      </c>
      <c r="P293" s="681"/>
      <c r="Q293" s="669">
        <v>0</v>
      </c>
    </row>
    <row r="294" spans="1:17" ht="14.4" customHeight="1" x14ac:dyDescent="0.3">
      <c r="A294" s="664" t="s">
        <v>527</v>
      </c>
      <c r="B294" s="665" t="s">
        <v>4859</v>
      </c>
      <c r="C294" s="665" t="s">
        <v>4694</v>
      </c>
      <c r="D294" s="665" t="s">
        <v>5184</v>
      </c>
      <c r="E294" s="665" t="s">
        <v>5185</v>
      </c>
      <c r="F294" s="668">
        <v>8</v>
      </c>
      <c r="G294" s="668">
        <v>0</v>
      </c>
      <c r="H294" s="668"/>
      <c r="I294" s="668">
        <v>0</v>
      </c>
      <c r="J294" s="668">
        <v>6</v>
      </c>
      <c r="K294" s="668">
        <v>0</v>
      </c>
      <c r="L294" s="668"/>
      <c r="M294" s="668">
        <v>0</v>
      </c>
      <c r="N294" s="668">
        <v>3</v>
      </c>
      <c r="O294" s="668">
        <v>0</v>
      </c>
      <c r="P294" s="681"/>
      <c r="Q294" s="669">
        <v>0</v>
      </c>
    </row>
    <row r="295" spans="1:17" ht="14.4" customHeight="1" x14ac:dyDescent="0.3">
      <c r="A295" s="664" t="s">
        <v>527</v>
      </c>
      <c r="B295" s="665" t="s">
        <v>4859</v>
      </c>
      <c r="C295" s="665" t="s">
        <v>4694</v>
      </c>
      <c r="D295" s="665" t="s">
        <v>5186</v>
      </c>
      <c r="E295" s="665" t="s">
        <v>5187</v>
      </c>
      <c r="F295" s="668">
        <v>49</v>
      </c>
      <c r="G295" s="668">
        <v>0</v>
      </c>
      <c r="H295" s="668"/>
      <c r="I295" s="668">
        <v>0</v>
      </c>
      <c r="J295" s="668">
        <v>57</v>
      </c>
      <c r="K295" s="668">
        <v>0</v>
      </c>
      <c r="L295" s="668"/>
      <c r="M295" s="668">
        <v>0</v>
      </c>
      <c r="N295" s="668">
        <v>65</v>
      </c>
      <c r="O295" s="668">
        <v>0</v>
      </c>
      <c r="P295" s="681"/>
      <c r="Q295" s="669">
        <v>0</v>
      </c>
    </row>
    <row r="296" spans="1:17" ht="14.4" customHeight="1" x14ac:dyDescent="0.3">
      <c r="A296" s="664" t="s">
        <v>527</v>
      </c>
      <c r="B296" s="665" t="s">
        <v>4859</v>
      </c>
      <c r="C296" s="665" t="s">
        <v>4694</v>
      </c>
      <c r="D296" s="665" t="s">
        <v>5188</v>
      </c>
      <c r="E296" s="665" t="s">
        <v>5189</v>
      </c>
      <c r="F296" s="668">
        <v>10</v>
      </c>
      <c r="G296" s="668">
        <v>0</v>
      </c>
      <c r="H296" s="668"/>
      <c r="I296" s="668">
        <v>0</v>
      </c>
      <c r="J296" s="668">
        <v>20</v>
      </c>
      <c r="K296" s="668">
        <v>0</v>
      </c>
      <c r="L296" s="668"/>
      <c r="M296" s="668">
        <v>0</v>
      </c>
      <c r="N296" s="668">
        <v>25</v>
      </c>
      <c r="O296" s="668">
        <v>0</v>
      </c>
      <c r="P296" s="681"/>
      <c r="Q296" s="669">
        <v>0</v>
      </c>
    </row>
    <row r="297" spans="1:17" ht="14.4" customHeight="1" x14ac:dyDescent="0.3">
      <c r="A297" s="664" t="s">
        <v>527</v>
      </c>
      <c r="B297" s="665" t="s">
        <v>4859</v>
      </c>
      <c r="C297" s="665" t="s">
        <v>4694</v>
      </c>
      <c r="D297" s="665" t="s">
        <v>5190</v>
      </c>
      <c r="E297" s="665" t="s">
        <v>5191</v>
      </c>
      <c r="F297" s="668">
        <v>18</v>
      </c>
      <c r="G297" s="668">
        <v>0</v>
      </c>
      <c r="H297" s="668"/>
      <c r="I297" s="668">
        <v>0</v>
      </c>
      <c r="J297" s="668">
        <v>23</v>
      </c>
      <c r="K297" s="668">
        <v>0</v>
      </c>
      <c r="L297" s="668"/>
      <c r="M297" s="668">
        <v>0</v>
      </c>
      <c r="N297" s="668">
        <v>22</v>
      </c>
      <c r="O297" s="668">
        <v>0</v>
      </c>
      <c r="P297" s="681"/>
      <c r="Q297" s="669">
        <v>0</v>
      </c>
    </row>
    <row r="298" spans="1:17" ht="14.4" customHeight="1" x14ac:dyDescent="0.3">
      <c r="A298" s="664" t="s">
        <v>527</v>
      </c>
      <c r="B298" s="665" t="s">
        <v>4859</v>
      </c>
      <c r="C298" s="665" t="s">
        <v>4694</v>
      </c>
      <c r="D298" s="665" t="s">
        <v>5192</v>
      </c>
      <c r="E298" s="665" t="s">
        <v>5193</v>
      </c>
      <c r="F298" s="668">
        <v>14</v>
      </c>
      <c r="G298" s="668">
        <v>0</v>
      </c>
      <c r="H298" s="668"/>
      <c r="I298" s="668">
        <v>0</v>
      </c>
      <c r="J298" s="668">
        <v>9</v>
      </c>
      <c r="K298" s="668">
        <v>0</v>
      </c>
      <c r="L298" s="668"/>
      <c r="M298" s="668">
        <v>0</v>
      </c>
      <c r="N298" s="668">
        <v>10</v>
      </c>
      <c r="O298" s="668">
        <v>0</v>
      </c>
      <c r="P298" s="681"/>
      <c r="Q298" s="669">
        <v>0</v>
      </c>
    </row>
    <row r="299" spans="1:17" ht="14.4" customHeight="1" x14ac:dyDescent="0.3">
      <c r="A299" s="664" t="s">
        <v>527</v>
      </c>
      <c r="B299" s="665" t="s">
        <v>4859</v>
      </c>
      <c r="C299" s="665" t="s">
        <v>4694</v>
      </c>
      <c r="D299" s="665" t="s">
        <v>5194</v>
      </c>
      <c r="E299" s="665" t="s">
        <v>5195</v>
      </c>
      <c r="F299" s="668">
        <v>62</v>
      </c>
      <c r="G299" s="668">
        <v>0</v>
      </c>
      <c r="H299" s="668"/>
      <c r="I299" s="668">
        <v>0</v>
      </c>
      <c r="J299" s="668">
        <v>51</v>
      </c>
      <c r="K299" s="668">
        <v>0</v>
      </c>
      <c r="L299" s="668"/>
      <c r="M299" s="668">
        <v>0</v>
      </c>
      <c r="N299" s="668">
        <v>65</v>
      </c>
      <c r="O299" s="668">
        <v>0</v>
      </c>
      <c r="P299" s="681"/>
      <c r="Q299" s="669">
        <v>0</v>
      </c>
    </row>
    <row r="300" spans="1:17" ht="14.4" customHeight="1" x14ac:dyDescent="0.3">
      <c r="A300" s="664" t="s">
        <v>527</v>
      </c>
      <c r="B300" s="665" t="s">
        <v>4859</v>
      </c>
      <c r="C300" s="665" t="s">
        <v>4694</v>
      </c>
      <c r="D300" s="665" t="s">
        <v>5196</v>
      </c>
      <c r="E300" s="665" t="s">
        <v>5197</v>
      </c>
      <c r="F300" s="668">
        <v>69</v>
      </c>
      <c r="G300" s="668">
        <v>0</v>
      </c>
      <c r="H300" s="668"/>
      <c r="I300" s="668">
        <v>0</v>
      </c>
      <c r="J300" s="668">
        <v>72</v>
      </c>
      <c r="K300" s="668">
        <v>0</v>
      </c>
      <c r="L300" s="668"/>
      <c r="M300" s="668">
        <v>0</v>
      </c>
      <c r="N300" s="668">
        <v>66</v>
      </c>
      <c r="O300" s="668">
        <v>0</v>
      </c>
      <c r="P300" s="681"/>
      <c r="Q300" s="669">
        <v>0</v>
      </c>
    </row>
    <row r="301" spans="1:17" ht="14.4" customHeight="1" x14ac:dyDescent="0.3">
      <c r="A301" s="664" t="s">
        <v>527</v>
      </c>
      <c r="B301" s="665" t="s">
        <v>4859</v>
      </c>
      <c r="C301" s="665" t="s">
        <v>4694</v>
      </c>
      <c r="D301" s="665" t="s">
        <v>5198</v>
      </c>
      <c r="E301" s="665" t="s">
        <v>5199</v>
      </c>
      <c r="F301" s="668">
        <v>5</v>
      </c>
      <c r="G301" s="668">
        <v>0</v>
      </c>
      <c r="H301" s="668"/>
      <c r="I301" s="668">
        <v>0</v>
      </c>
      <c r="J301" s="668">
        <v>8</v>
      </c>
      <c r="K301" s="668">
        <v>0</v>
      </c>
      <c r="L301" s="668"/>
      <c r="M301" s="668">
        <v>0</v>
      </c>
      <c r="N301" s="668">
        <v>4</v>
      </c>
      <c r="O301" s="668">
        <v>0</v>
      </c>
      <c r="P301" s="681"/>
      <c r="Q301" s="669">
        <v>0</v>
      </c>
    </row>
    <row r="302" spans="1:17" ht="14.4" customHeight="1" x14ac:dyDescent="0.3">
      <c r="A302" s="664" t="s">
        <v>527</v>
      </c>
      <c r="B302" s="665" t="s">
        <v>4859</v>
      </c>
      <c r="C302" s="665" t="s">
        <v>4694</v>
      </c>
      <c r="D302" s="665" t="s">
        <v>5200</v>
      </c>
      <c r="E302" s="665" t="s">
        <v>5201</v>
      </c>
      <c r="F302" s="668">
        <v>3</v>
      </c>
      <c r="G302" s="668">
        <v>0</v>
      </c>
      <c r="H302" s="668"/>
      <c r="I302" s="668">
        <v>0</v>
      </c>
      <c r="J302" s="668">
        <v>4</v>
      </c>
      <c r="K302" s="668">
        <v>0</v>
      </c>
      <c r="L302" s="668"/>
      <c r="M302" s="668">
        <v>0</v>
      </c>
      <c r="N302" s="668">
        <v>5</v>
      </c>
      <c r="O302" s="668">
        <v>0</v>
      </c>
      <c r="P302" s="681"/>
      <c r="Q302" s="669">
        <v>0</v>
      </c>
    </row>
    <row r="303" spans="1:17" ht="14.4" customHeight="1" x14ac:dyDescent="0.3">
      <c r="A303" s="664" t="s">
        <v>527</v>
      </c>
      <c r="B303" s="665" t="s">
        <v>4859</v>
      </c>
      <c r="C303" s="665" t="s">
        <v>4694</v>
      </c>
      <c r="D303" s="665" t="s">
        <v>5202</v>
      </c>
      <c r="E303" s="665" t="s">
        <v>5203</v>
      </c>
      <c r="F303" s="668">
        <v>3</v>
      </c>
      <c r="G303" s="668">
        <v>0</v>
      </c>
      <c r="H303" s="668"/>
      <c r="I303" s="668">
        <v>0</v>
      </c>
      <c r="J303" s="668">
        <v>4</v>
      </c>
      <c r="K303" s="668">
        <v>0</v>
      </c>
      <c r="L303" s="668"/>
      <c r="M303" s="668">
        <v>0</v>
      </c>
      <c r="N303" s="668"/>
      <c r="O303" s="668"/>
      <c r="P303" s="681"/>
      <c r="Q303" s="669"/>
    </row>
    <row r="304" spans="1:17" ht="14.4" customHeight="1" x14ac:dyDescent="0.3">
      <c r="A304" s="664" t="s">
        <v>527</v>
      </c>
      <c r="B304" s="665" t="s">
        <v>4859</v>
      </c>
      <c r="C304" s="665" t="s">
        <v>4694</v>
      </c>
      <c r="D304" s="665" t="s">
        <v>5204</v>
      </c>
      <c r="E304" s="665" t="s">
        <v>5205</v>
      </c>
      <c r="F304" s="668">
        <v>17</v>
      </c>
      <c r="G304" s="668">
        <v>0</v>
      </c>
      <c r="H304" s="668"/>
      <c r="I304" s="668">
        <v>0</v>
      </c>
      <c r="J304" s="668">
        <v>7</v>
      </c>
      <c r="K304" s="668">
        <v>0</v>
      </c>
      <c r="L304" s="668"/>
      <c r="M304" s="668">
        <v>0</v>
      </c>
      <c r="N304" s="668">
        <v>6</v>
      </c>
      <c r="O304" s="668">
        <v>0</v>
      </c>
      <c r="P304" s="681"/>
      <c r="Q304" s="669">
        <v>0</v>
      </c>
    </row>
    <row r="305" spans="1:17" ht="14.4" customHeight="1" x14ac:dyDescent="0.3">
      <c r="A305" s="664" t="s">
        <v>527</v>
      </c>
      <c r="B305" s="665" t="s">
        <v>4859</v>
      </c>
      <c r="C305" s="665" t="s">
        <v>4694</v>
      </c>
      <c r="D305" s="665" t="s">
        <v>5206</v>
      </c>
      <c r="E305" s="665" t="s">
        <v>5207</v>
      </c>
      <c r="F305" s="668">
        <v>9</v>
      </c>
      <c r="G305" s="668">
        <v>0</v>
      </c>
      <c r="H305" s="668"/>
      <c r="I305" s="668">
        <v>0</v>
      </c>
      <c r="J305" s="668">
        <v>2</v>
      </c>
      <c r="K305" s="668">
        <v>0</v>
      </c>
      <c r="L305" s="668"/>
      <c r="M305" s="668">
        <v>0</v>
      </c>
      <c r="N305" s="668">
        <v>3</v>
      </c>
      <c r="O305" s="668">
        <v>0</v>
      </c>
      <c r="P305" s="681"/>
      <c r="Q305" s="669">
        <v>0</v>
      </c>
    </row>
    <row r="306" spans="1:17" ht="14.4" customHeight="1" x14ac:dyDescent="0.3">
      <c r="A306" s="664" t="s">
        <v>527</v>
      </c>
      <c r="B306" s="665" t="s">
        <v>4859</v>
      </c>
      <c r="C306" s="665" t="s">
        <v>4694</v>
      </c>
      <c r="D306" s="665" t="s">
        <v>5208</v>
      </c>
      <c r="E306" s="665" t="s">
        <v>5209</v>
      </c>
      <c r="F306" s="668">
        <v>18</v>
      </c>
      <c r="G306" s="668">
        <v>0</v>
      </c>
      <c r="H306" s="668"/>
      <c r="I306" s="668">
        <v>0</v>
      </c>
      <c r="J306" s="668">
        <v>24</v>
      </c>
      <c r="K306" s="668">
        <v>0</v>
      </c>
      <c r="L306" s="668"/>
      <c r="M306" s="668">
        <v>0</v>
      </c>
      <c r="N306" s="668">
        <v>16</v>
      </c>
      <c r="O306" s="668">
        <v>0</v>
      </c>
      <c r="P306" s="681"/>
      <c r="Q306" s="669">
        <v>0</v>
      </c>
    </row>
    <row r="307" spans="1:17" ht="14.4" customHeight="1" x14ac:dyDescent="0.3">
      <c r="A307" s="664" t="s">
        <v>527</v>
      </c>
      <c r="B307" s="665" t="s">
        <v>4859</v>
      </c>
      <c r="C307" s="665" t="s">
        <v>4694</v>
      </c>
      <c r="D307" s="665" t="s">
        <v>5210</v>
      </c>
      <c r="E307" s="665" t="s">
        <v>5211</v>
      </c>
      <c r="F307" s="668">
        <v>1</v>
      </c>
      <c r="G307" s="668">
        <v>0</v>
      </c>
      <c r="H307" s="668"/>
      <c r="I307" s="668">
        <v>0</v>
      </c>
      <c r="J307" s="668">
        <v>3</v>
      </c>
      <c r="K307" s="668">
        <v>0</v>
      </c>
      <c r="L307" s="668"/>
      <c r="M307" s="668">
        <v>0</v>
      </c>
      <c r="N307" s="668">
        <v>5</v>
      </c>
      <c r="O307" s="668">
        <v>0</v>
      </c>
      <c r="P307" s="681"/>
      <c r="Q307" s="669">
        <v>0</v>
      </c>
    </row>
    <row r="308" spans="1:17" ht="14.4" customHeight="1" x14ac:dyDescent="0.3">
      <c r="A308" s="664" t="s">
        <v>527</v>
      </c>
      <c r="B308" s="665" t="s">
        <v>4859</v>
      </c>
      <c r="C308" s="665" t="s">
        <v>4694</v>
      </c>
      <c r="D308" s="665" t="s">
        <v>5212</v>
      </c>
      <c r="E308" s="665" t="s">
        <v>5213</v>
      </c>
      <c r="F308" s="668"/>
      <c r="G308" s="668"/>
      <c r="H308" s="668"/>
      <c r="I308" s="668"/>
      <c r="J308" s="668">
        <v>2</v>
      </c>
      <c r="K308" s="668">
        <v>0</v>
      </c>
      <c r="L308" s="668"/>
      <c r="M308" s="668">
        <v>0</v>
      </c>
      <c r="N308" s="668"/>
      <c r="O308" s="668"/>
      <c r="P308" s="681"/>
      <c r="Q308" s="669"/>
    </row>
    <row r="309" spans="1:17" ht="14.4" customHeight="1" x14ac:dyDescent="0.3">
      <c r="A309" s="664" t="s">
        <v>527</v>
      </c>
      <c r="B309" s="665" t="s">
        <v>4859</v>
      </c>
      <c r="C309" s="665" t="s">
        <v>4694</v>
      </c>
      <c r="D309" s="665" t="s">
        <v>5214</v>
      </c>
      <c r="E309" s="665" t="s">
        <v>5215</v>
      </c>
      <c r="F309" s="668">
        <v>12</v>
      </c>
      <c r="G309" s="668">
        <v>0</v>
      </c>
      <c r="H309" s="668"/>
      <c r="I309" s="668">
        <v>0</v>
      </c>
      <c r="J309" s="668">
        <v>15</v>
      </c>
      <c r="K309" s="668">
        <v>0</v>
      </c>
      <c r="L309" s="668"/>
      <c r="M309" s="668">
        <v>0</v>
      </c>
      <c r="N309" s="668">
        <v>26</v>
      </c>
      <c r="O309" s="668">
        <v>0</v>
      </c>
      <c r="P309" s="681"/>
      <c r="Q309" s="669">
        <v>0</v>
      </c>
    </row>
    <row r="310" spans="1:17" ht="14.4" customHeight="1" x14ac:dyDescent="0.3">
      <c r="A310" s="664" t="s">
        <v>527</v>
      </c>
      <c r="B310" s="665" t="s">
        <v>4859</v>
      </c>
      <c r="C310" s="665" t="s">
        <v>4694</v>
      </c>
      <c r="D310" s="665" t="s">
        <v>5216</v>
      </c>
      <c r="E310" s="665" t="s">
        <v>5217</v>
      </c>
      <c r="F310" s="668">
        <v>10</v>
      </c>
      <c r="G310" s="668">
        <v>0</v>
      </c>
      <c r="H310" s="668"/>
      <c r="I310" s="668">
        <v>0</v>
      </c>
      <c r="J310" s="668">
        <v>5</v>
      </c>
      <c r="K310" s="668">
        <v>0</v>
      </c>
      <c r="L310" s="668"/>
      <c r="M310" s="668">
        <v>0</v>
      </c>
      <c r="N310" s="668">
        <v>5</v>
      </c>
      <c r="O310" s="668">
        <v>0</v>
      </c>
      <c r="P310" s="681"/>
      <c r="Q310" s="669">
        <v>0</v>
      </c>
    </row>
    <row r="311" spans="1:17" ht="14.4" customHeight="1" x14ac:dyDescent="0.3">
      <c r="A311" s="664" t="s">
        <v>527</v>
      </c>
      <c r="B311" s="665" t="s">
        <v>4859</v>
      </c>
      <c r="C311" s="665" t="s">
        <v>4694</v>
      </c>
      <c r="D311" s="665" t="s">
        <v>5218</v>
      </c>
      <c r="E311" s="665" t="s">
        <v>5219</v>
      </c>
      <c r="F311" s="668">
        <v>10</v>
      </c>
      <c r="G311" s="668">
        <v>0</v>
      </c>
      <c r="H311" s="668"/>
      <c r="I311" s="668">
        <v>0</v>
      </c>
      <c r="J311" s="668">
        <v>10</v>
      </c>
      <c r="K311" s="668">
        <v>0</v>
      </c>
      <c r="L311" s="668"/>
      <c r="M311" s="668">
        <v>0</v>
      </c>
      <c r="N311" s="668">
        <v>4</v>
      </c>
      <c r="O311" s="668">
        <v>0</v>
      </c>
      <c r="P311" s="681"/>
      <c r="Q311" s="669">
        <v>0</v>
      </c>
    </row>
    <row r="312" spans="1:17" ht="14.4" customHeight="1" x14ac:dyDescent="0.3">
      <c r="A312" s="664" t="s">
        <v>527</v>
      </c>
      <c r="B312" s="665" t="s">
        <v>4859</v>
      </c>
      <c r="C312" s="665" t="s">
        <v>4694</v>
      </c>
      <c r="D312" s="665" t="s">
        <v>5220</v>
      </c>
      <c r="E312" s="665" t="s">
        <v>5221</v>
      </c>
      <c r="F312" s="668"/>
      <c r="G312" s="668"/>
      <c r="H312" s="668"/>
      <c r="I312" s="668"/>
      <c r="J312" s="668">
        <v>2</v>
      </c>
      <c r="K312" s="668">
        <v>0</v>
      </c>
      <c r="L312" s="668"/>
      <c r="M312" s="668">
        <v>0</v>
      </c>
      <c r="N312" s="668">
        <v>1</v>
      </c>
      <c r="O312" s="668">
        <v>0</v>
      </c>
      <c r="P312" s="681"/>
      <c r="Q312" s="669">
        <v>0</v>
      </c>
    </row>
    <row r="313" spans="1:17" ht="14.4" customHeight="1" x14ac:dyDescent="0.3">
      <c r="A313" s="664" t="s">
        <v>527</v>
      </c>
      <c r="B313" s="665" t="s">
        <v>4859</v>
      </c>
      <c r="C313" s="665" t="s">
        <v>4694</v>
      </c>
      <c r="D313" s="665" t="s">
        <v>5222</v>
      </c>
      <c r="E313" s="665" t="s">
        <v>5223</v>
      </c>
      <c r="F313" s="668">
        <v>3</v>
      </c>
      <c r="G313" s="668">
        <v>0</v>
      </c>
      <c r="H313" s="668"/>
      <c r="I313" s="668">
        <v>0</v>
      </c>
      <c r="J313" s="668">
        <v>3</v>
      </c>
      <c r="K313" s="668">
        <v>0</v>
      </c>
      <c r="L313" s="668"/>
      <c r="M313" s="668">
        <v>0</v>
      </c>
      <c r="N313" s="668">
        <v>3</v>
      </c>
      <c r="O313" s="668">
        <v>0</v>
      </c>
      <c r="P313" s="681"/>
      <c r="Q313" s="669">
        <v>0</v>
      </c>
    </row>
    <row r="314" spans="1:17" ht="14.4" customHeight="1" x14ac:dyDescent="0.3">
      <c r="A314" s="664" t="s">
        <v>527</v>
      </c>
      <c r="B314" s="665" t="s">
        <v>4859</v>
      </c>
      <c r="C314" s="665" t="s">
        <v>4694</v>
      </c>
      <c r="D314" s="665" t="s">
        <v>5224</v>
      </c>
      <c r="E314" s="665" t="s">
        <v>5225</v>
      </c>
      <c r="F314" s="668">
        <v>5</v>
      </c>
      <c r="G314" s="668">
        <v>0</v>
      </c>
      <c r="H314" s="668"/>
      <c r="I314" s="668">
        <v>0</v>
      </c>
      <c r="J314" s="668">
        <v>5</v>
      </c>
      <c r="K314" s="668">
        <v>0</v>
      </c>
      <c r="L314" s="668"/>
      <c r="M314" s="668">
        <v>0</v>
      </c>
      <c r="N314" s="668">
        <v>9</v>
      </c>
      <c r="O314" s="668">
        <v>0</v>
      </c>
      <c r="P314" s="681"/>
      <c r="Q314" s="669">
        <v>0</v>
      </c>
    </row>
    <row r="315" spans="1:17" ht="14.4" customHeight="1" x14ac:dyDescent="0.3">
      <c r="A315" s="664" t="s">
        <v>527</v>
      </c>
      <c r="B315" s="665" t="s">
        <v>4859</v>
      </c>
      <c r="C315" s="665" t="s">
        <v>4694</v>
      </c>
      <c r="D315" s="665" t="s">
        <v>5226</v>
      </c>
      <c r="E315" s="665" t="s">
        <v>5227</v>
      </c>
      <c r="F315" s="668">
        <v>3</v>
      </c>
      <c r="G315" s="668">
        <v>0</v>
      </c>
      <c r="H315" s="668"/>
      <c r="I315" s="668">
        <v>0</v>
      </c>
      <c r="J315" s="668">
        <v>5</v>
      </c>
      <c r="K315" s="668">
        <v>0</v>
      </c>
      <c r="L315" s="668"/>
      <c r="M315" s="668">
        <v>0</v>
      </c>
      <c r="N315" s="668">
        <v>4</v>
      </c>
      <c r="O315" s="668">
        <v>0</v>
      </c>
      <c r="P315" s="681"/>
      <c r="Q315" s="669">
        <v>0</v>
      </c>
    </row>
    <row r="316" spans="1:17" ht="14.4" customHeight="1" x14ac:dyDescent="0.3">
      <c r="A316" s="664" t="s">
        <v>527</v>
      </c>
      <c r="B316" s="665" t="s">
        <v>4859</v>
      </c>
      <c r="C316" s="665" t="s">
        <v>4694</v>
      </c>
      <c r="D316" s="665" t="s">
        <v>5228</v>
      </c>
      <c r="E316" s="665" t="s">
        <v>5229</v>
      </c>
      <c r="F316" s="668">
        <v>2</v>
      </c>
      <c r="G316" s="668">
        <v>0</v>
      </c>
      <c r="H316" s="668"/>
      <c r="I316" s="668">
        <v>0</v>
      </c>
      <c r="J316" s="668">
        <v>1</v>
      </c>
      <c r="K316" s="668">
        <v>0</v>
      </c>
      <c r="L316" s="668"/>
      <c r="M316" s="668">
        <v>0</v>
      </c>
      <c r="N316" s="668">
        <v>2</v>
      </c>
      <c r="O316" s="668">
        <v>0</v>
      </c>
      <c r="P316" s="681"/>
      <c r="Q316" s="669">
        <v>0</v>
      </c>
    </row>
    <row r="317" spans="1:17" ht="14.4" customHeight="1" x14ac:dyDescent="0.3">
      <c r="A317" s="664" t="s">
        <v>527</v>
      </c>
      <c r="B317" s="665" t="s">
        <v>4859</v>
      </c>
      <c r="C317" s="665" t="s">
        <v>4694</v>
      </c>
      <c r="D317" s="665" t="s">
        <v>5230</v>
      </c>
      <c r="E317" s="665" t="s">
        <v>5231</v>
      </c>
      <c r="F317" s="668">
        <v>3</v>
      </c>
      <c r="G317" s="668">
        <v>0</v>
      </c>
      <c r="H317" s="668"/>
      <c r="I317" s="668">
        <v>0</v>
      </c>
      <c r="J317" s="668">
        <v>5</v>
      </c>
      <c r="K317" s="668">
        <v>0</v>
      </c>
      <c r="L317" s="668"/>
      <c r="M317" s="668">
        <v>0</v>
      </c>
      <c r="N317" s="668">
        <v>4</v>
      </c>
      <c r="O317" s="668">
        <v>0</v>
      </c>
      <c r="P317" s="681"/>
      <c r="Q317" s="669">
        <v>0</v>
      </c>
    </row>
    <row r="318" spans="1:17" ht="14.4" customHeight="1" x14ac:dyDescent="0.3">
      <c r="A318" s="664" t="s">
        <v>527</v>
      </c>
      <c r="B318" s="665" t="s">
        <v>4859</v>
      </c>
      <c r="C318" s="665" t="s">
        <v>4694</v>
      </c>
      <c r="D318" s="665" t="s">
        <v>5232</v>
      </c>
      <c r="E318" s="665" t="s">
        <v>5233</v>
      </c>
      <c r="F318" s="668">
        <v>29</v>
      </c>
      <c r="G318" s="668">
        <v>0</v>
      </c>
      <c r="H318" s="668"/>
      <c r="I318" s="668">
        <v>0</v>
      </c>
      <c r="J318" s="668">
        <v>39</v>
      </c>
      <c r="K318" s="668">
        <v>0</v>
      </c>
      <c r="L318" s="668"/>
      <c r="M318" s="668">
        <v>0</v>
      </c>
      <c r="N318" s="668">
        <v>38</v>
      </c>
      <c r="O318" s="668">
        <v>0</v>
      </c>
      <c r="P318" s="681"/>
      <c r="Q318" s="669">
        <v>0</v>
      </c>
    </row>
    <row r="319" spans="1:17" ht="14.4" customHeight="1" x14ac:dyDescent="0.3">
      <c r="A319" s="664" t="s">
        <v>527</v>
      </c>
      <c r="B319" s="665" t="s">
        <v>4859</v>
      </c>
      <c r="C319" s="665" t="s">
        <v>4694</v>
      </c>
      <c r="D319" s="665" t="s">
        <v>5234</v>
      </c>
      <c r="E319" s="665" t="s">
        <v>5235</v>
      </c>
      <c r="F319" s="668"/>
      <c r="G319" s="668"/>
      <c r="H319" s="668"/>
      <c r="I319" s="668"/>
      <c r="J319" s="668">
        <v>1</v>
      </c>
      <c r="K319" s="668">
        <v>0</v>
      </c>
      <c r="L319" s="668"/>
      <c r="M319" s="668">
        <v>0</v>
      </c>
      <c r="N319" s="668"/>
      <c r="O319" s="668"/>
      <c r="P319" s="681"/>
      <c r="Q319" s="669"/>
    </row>
    <row r="320" spans="1:17" ht="14.4" customHeight="1" x14ac:dyDescent="0.3">
      <c r="A320" s="664" t="s">
        <v>527</v>
      </c>
      <c r="B320" s="665" t="s">
        <v>4859</v>
      </c>
      <c r="C320" s="665" t="s">
        <v>4694</v>
      </c>
      <c r="D320" s="665" t="s">
        <v>5236</v>
      </c>
      <c r="E320" s="665" t="s">
        <v>5237</v>
      </c>
      <c r="F320" s="668">
        <v>4</v>
      </c>
      <c r="G320" s="668">
        <v>0</v>
      </c>
      <c r="H320" s="668"/>
      <c r="I320" s="668">
        <v>0</v>
      </c>
      <c r="J320" s="668">
        <v>2</v>
      </c>
      <c r="K320" s="668">
        <v>0</v>
      </c>
      <c r="L320" s="668"/>
      <c r="M320" s="668">
        <v>0</v>
      </c>
      <c r="N320" s="668">
        <v>1</v>
      </c>
      <c r="O320" s="668">
        <v>0</v>
      </c>
      <c r="P320" s="681"/>
      <c r="Q320" s="669">
        <v>0</v>
      </c>
    </row>
    <row r="321" spans="1:17" ht="14.4" customHeight="1" x14ac:dyDescent="0.3">
      <c r="A321" s="664" t="s">
        <v>527</v>
      </c>
      <c r="B321" s="665" t="s">
        <v>4859</v>
      </c>
      <c r="C321" s="665" t="s">
        <v>4694</v>
      </c>
      <c r="D321" s="665" t="s">
        <v>5238</v>
      </c>
      <c r="E321" s="665" t="s">
        <v>5239</v>
      </c>
      <c r="F321" s="668">
        <v>1</v>
      </c>
      <c r="G321" s="668">
        <v>0</v>
      </c>
      <c r="H321" s="668"/>
      <c r="I321" s="668">
        <v>0</v>
      </c>
      <c r="J321" s="668">
        <v>1</v>
      </c>
      <c r="K321" s="668">
        <v>0</v>
      </c>
      <c r="L321" s="668"/>
      <c r="M321" s="668">
        <v>0</v>
      </c>
      <c r="N321" s="668"/>
      <c r="O321" s="668"/>
      <c r="P321" s="681"/>
      <c r="Q321" s="669"/>
    </row>
    <row r="322" spans="1:17" ht="14.4" customHeight="1" x14ac:dyDescent="0.3">
      <c r="A322" s="664" t="s">
        <v>527</v>
      </c>
      <c r="B322" s="665" t="s">
        <v>4859</v>
      </c>
      <c r="C322" s="665" t="s">
        <v>4694</v>
      </c>
      <c r="D322" s="665" t="s">
        <v>5240</v>
      </c>
      <c r="E322" s="665" t="s">
        <v>5241</v>
      </c>
      <c r="F322" s="668">
        <v>1</v>
      </c>
      <c r="G322" s="668">
        <v>0</v>
      </c>
      <c r="H322" s="668"/>
      <c r="I322" s="668">
        <v>0</v>
      </c>
      <c r="J322" s="668">
        <v>1</v>
      </c>
      <c r="K322" s="668">
        <v>0</v>
      </c>
      <c r="L322" s="668"/>
      <c r="M322" s="668">
        <v>0</v>
      </c>
      <c r="N322" s="668">
        <v>2</v>
      </c>
      <c r="O322" s="668">
        <v>0</v>
      </c>
      <c r="P322" s="681"/>
      <c r="Q322" s="669">
        <v>0</v>
      </c>
    </row>
    <row r="323" spans="1:17" ht="14.4" customHeight="1" x14ac:dyDescent="0.3">
      <c r="A323" s="664" t="s">
        <v>527</v>
      </c>
      <c r="B323" s="665" t="s">
        <v>4859</v>
      </c>
      <c r="C323" s="665" t="s">
        <v>4694</v>
      </c>
      <c r="D323" s="665" t="s">
        <v>5242</v>
      </c>
      <c r="E323" s="665" t="s">
        <v>5243</v>
      </c>
      <c r="F323" s="668">
        <v>5</v>
      </c>
      <c r="G323" s="668">
        <v>0</v>
      </c>
      <c r="H323" s="668"/>
      <c r="I323" s="668">
        <v>0</v>
      </c>
      <c r="J323" s="668">
        <v>6</v>
      </c>
      <c r="K323" s="668">
        <v>0</v>
      </c>
      <c r="L323" s="668"/>
      <c r="M323" s="668">
        <v>0</v>
      </c>
      <c r="N323" s="668">
        <v>1</v>
      </c>
      <c r="O323" s="668">
        <v>0</v>
      </c>
      <c r="P323" s="681"/>
      <c r="Q323" s="669">
        <v>0</v>
      </c>
    </row>
    <row r="324" spans="1:17" ht="14.4" customHeight="1" x14ac:dyDescent="0.3">
      <c r="A324" s="664" t="s">
        <v>527</v>
      </c>
      <c r="B324" s="665" t="s">
        <v>4859</v>
      </c>
      <c r="C324" s="665" t="s">
        <v>4694</v>
      </c>
      <c r="D324" s="665" t="s">
        <v>5244</v>
      </c>
      <c r="E324" s="665" t="s">
        <v>5245</v>
      </c>
      <c r="F324" s="668">
        <v>5</v>
      </c>
      <c r="G324" s="668">
        <v>0</v>
      </c>
      <c r="H324" s="668"/>
      <c r="I324" s="668">
        <v>0</v>
      </c>
      <c r="J324" s="668"/>
      <c r="K324" s="668"/>
      <c r="L324" s="668"/>
      <c r="M324" s="668"/>
      <c r="N324" s="668">
        <v>1</v>
      </c>
      <c r="O324" s="668">
        <v>0</v>
      </c>
      <c r="P324" s="681"/>
      <c r="Q324" s="669">
        <v>0</v>
      </c>
    </row>
    <row r="325" spans="1:17" ht="14.4" customHeight="1" x14ac:dyDescent="0.3">
      <c r="A325" s="664" t="s">
        <v>527</v>
      </c>
      <c r="B325" s="665" t="s">
        <v>4859</v>
      </c>
      <c r="C325" s="665" t="s">
        <v>4694</v>
      </c>
      <c r="D325" s="665" t="s">
        <v>5246</v>
      </c>
      <c r="E325" s="665" t="s">
        <v>5247</v>
      </c>
      <c r="F325" s="668"/>
      <c r="G325" s="668"/>
      <c r="H325" s="668"/>
      <c r="I325" s="668"/>
      <c r="J325" s="668">
        <v>1</v>
      </c>
      <c r="K325" s="668">
        <v>0</v>
      </c>
      <c r="L325" s="668"/>
      <c r="M325" s="668">
        <v>0</v>
      </c>
      <c r="N325" s="668"/>
      <c r="O325" s="668"/>
      <c r="P325" s="681"/>
      <c r="Q325" s="669"/>
    </row>
    <row r="326" spans="1:17" ht="14.4" customHeight="1" x14ac:dyDescent="0.3">
      <c r="A326" s="664" t="s">
        <v>527</v>
      </c>
      <c r="B326" s="665" t="s">
        <v>4859</v>
      </c>
      <c r="C326" s="665" t="s">
        <v>4694</v>
      </c>
      <c r="D326" s="665" t="s">
        <v>5248</v>
      </c>
      <c r="E326" s="665" t="s">
        <v>5249</v>
      </c>
      <c r="F326" s="668">
        <v>2</v>
      </c>
      <c r="G326" s="668">
        <v>0</v>
      </c>
      <c r="H326" s="668"/>
      <c r="I326" s="668">
        <v>0</v>
      </c>
      <c r="J326" s="668">
        <v>3</v>
      </c>
      <c r="K326" s="668">
        <v>0</v>
      </c>
      <c r="L326" s="668"/>
      <c r="M326" s="668">
        <v>0</v>
      </c>
      <c r="N326" s="668">
        <v>7</v>
      </c>
      <c r="O326" s="668">
        <v>0</v>
      </c>
      <c r="P326" s="681"/>
      <c r="Q326" s="669">
        <v>0</v>
      </c>
    </row>
    <row r="327" spans="1:17" ht="14.4" customHeight="1" x14ac:dyDescent="0.3">
      <c r="A327" s="664" t="s">
        <v>527</v>
      </c>
      <c r="B327" s="665" t="s">
        <v>4859</v>
      </c>
      <c r="C327" s="665" t="s">
        <v>4694</v>
      </c>
      <c r="D327" s="665" t="s">
        <v>5250</v>
      </c>
      <c r="E327" s="665" t="s">
        <v>5251</v>
      </c>
      <c r="F327" s="668"/>
      <c r="G327" s="668"/>
      <c r="H327" s="668"/>
      <c r="I327" s="668"/>
      <c r="J327" s="668">
        <v>1</v>
      </c>
      <c r="K327" s="668">
        <v>0</v>
      </c>
      <c r="L327" s="668"/>
      <c r="M327" s="668">
        <v>0</v>
      </c>
      <c r="N327" s="668">
        <v>1</v>
      </c>
      <c r="O327" s="668">
        <v>0</v>
      </c>
      <c r="P327" s="681"/>
      <c r="Q327" s="669">
        <v>0</v>
      </c>
    </row>
    <row r="328" spans="1:17" ht="14.4" customHeight="1" x14ac:dyDescent="0.3">
      <c r="A328" s="664" t="s">
        <v>527</v>
      </c>
      <c r="B328" s="665" t="s">
        <v>4859</v>
      </c>
      <c r="C328" s="665" t="s">
        <v>4694</v>
      </c>
      <c r="D328" s="665" t="s">
        <v>5252</v>
      </c>
      <c r="E328" s="665" t="s">
        <v>5253</v>
      </c>
      <c r="F328" s="668">
        <v>1</v>
      </c>
      <c r="G328" s="668">
        <v>0</v>
      </c>
      <c r="H328" s="668"/>
      <c r="I328" s="668">
        <v>0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527</v>
      </c>
      <c r="B329" s="665" t="s">
        <v>4859</v>
      </c>
      <c r="C329" s="665" t="s">
        <v>4694</v>
      </c>
      <c r="D329" s="665" t="s">
        <v>5254</v>
      </c>
      <c r="E329" s="665" t="s">
        <v>5255</v>
      </c>
      <c r="F329" s="668">
        <v>7</v>
      </c>
      <c r="G329" s="668">
        <v>0</v>
      </c>
      <c r="H329" s="668"/>
      <c r="I329" s="668">
        <v>0</v>
      </c>
      <c r="J329" s="668">
        <v>2</v>
      </c>
      <c r="K329" s="668">
        <v>0</v>
      </c>
      <c r="L329" s="668"/>
      <c r="M329" s="668">
        <v>0</v>
      </c>
      <c r="N329" s="668">
        <v>13</v>
      </c>
      <c r="O329" s="668">
        <v>0</v>
      </c>
      <c r="P329" s="681"/>
      <c r="Q329" s="669">
        <v>0</v>
      </c>
    </row>
    <row r="330" spans="1:17" ht="14.4" customHeight="1" x14ac:dyDescent="0.3">
      <c r="A330" s="664" t="s">
        <v>527</v>
      </c>
      <c r="B330" s="665" t="s">
        <v>4859</v>
      </c>
      <c r="C330" s="665" t="s">
        <v>4694</v>
      </c>
      <c r="D330" s="665" t="s">
        <v>5256</v>
      </c>
      <c r="E330" s="665" t="s">
        <v>5257</v>
      </c>
      <c r="F330" s="668">
        <v>2</v>
      </c>
      <c r="G330" s="668">
        <v>0</v>
      </c>
      <c r="H330" s="668"/>
      <c r="I330" s="668">
        <v>0</v>
      </c>
      <c r="J330" s="668">
        <v>2</v>
      </c>
      <c r="K330" s="668">
        <v>0</v>
      </c>
      <c r="L330" s="668"/>
      <c r="M330" s="668">
        <v>0</v>
      </c>
      <c r="N330" s="668">
        <v>4</v>
      </c>
      <c r="O330" s="668">
        <v>0</v>
      </c>
      <c r="P330" s="681"/>
      <c r="Q330" s="669">
        <v>0</v>
      </c>
    </row>
    <row r="331" spans="1:17" ht="14.4" customHeight="1" x14ac:dyDescent="0.3">
      <c r="A331" s="664" t="s">
        <v>527</v>
      </c>
      <c r="B331" s="665" t="s">
        <v>4859</v>
      </c>
      <c r="C331" s="665" t="s">
        <v>4694</v>
      </c>
      <c r="D331" s="665" t="s">
        <v>5258</v>
      </c>
      <c r="E331" s="665" t="s">
        <v>5259</v>
      </c>
      <c r="F331" s="668">
        <v>1</v>
      </c>
      <c r="G331" s="668">
        <v>0</v>
      </c>
      <c r="H331" s="668"/>
      <c r="I331" s="668">
        <v>0</v>
      </c>
      <c r="J331" s="668">
        <v>2</v>
      </c>
      <c r="K331" s="668">
        <v>0</v>
      </c>
      <c r="L331" s="668"/>
      <c r="M331" s="668">
        <v>0</v>
      </c>
      <c r="N331" s="668">
        <v>2</v>
      </c>
      <c r="O331" s="668">
        <v>0</v>
      </c>
      <c r="P331" s="681"/>
      <c r="Q331" s="669">
        <v>0</v>
      </c>
    </row>
    <row r="332" spans="1:17" ht="14.4" customHeight="1" x14ac:dyDescent="0.3">
      <c r="A332" s="664" t="s">
        <v>527</v>
      </c>
      <c r="B332" s="665" t="s">
        <v>4859</v>
      </c>
      <c r="C332" s="665" t="s">
        <v>4694</v>
      </c>
      <c r="D332" s="665" t="s">
        <v>5260</v>
      </c>
      <c r="E332" s="665" t="s">
        <v>5261</v>
      </c>
      <c r="F332" s="668"/>
      <c r="G332" s="668"/>
      <c r="H332" s="668"/>
      <c r="I332" s="668"/>
      <c r="J332" s="668">
        <v>1</v>
      </c>
      <c r="K332" s="668">
        <v>0</v>
      </c>
      <c r="L332" s="668"/>
      <c r="M332" s="668">
        <v>0</v>
      </c>
      <c r="N332" s="668"/>
      <c r="O332" s="668"/>
      <c r="P332" s="681"/>
      <c r="Q332" s="669"/>
    </row>
    <row r="333" spans="1:17" ht="14.4" customHeight="1" x14ac:dyDescent="0.3">
      <c r="A333" s="664" t="s">
        <v>527</v>
      </c>
      <c r="B333" s="665" t="s">
        <v>4859</v>
      </c>
      <c r="C333" s="665" t="s">
        <v>4694</v>
      </c>
      <c r="D333" s="665" t="s">
        <v>5262</v>
      </c>
      <c r="E333" s="665" t="s">
        <v>5263</v>
      </c>
      <c r="F333" s="668">
        <v>2</v>
      </c>
      <c r="G333" s="668">
        <v>0</v>
      </c>
      <c r="H333" s="668"/>
      <c r="I333" s="668">
        <v>0</v>
      </c>
      <c r="J333" s="668"/>
      <c r="K333" s="668"/>
      <c r="L333" s="668"/>
      <c r="M333" s="668"/>
      <c r="N333" s="668">
        <v>1</v>
      </c>
      <c r="O333" s="668">
        <v>0</v>
      </c>
      <c r="P333" s="681"/>
      <c r="Q333" s="669">
        <v>0</v>
      </c>
    </row>
    <row r="334" spans="1:17" ht="14.4" customHeight="1" x14ac:dyDescent="0.3">
      <c r="A334" s="664" t="s">
        <v>527</v>
      </c>
      <c r="B334" s="665" t="s">
        <v>4859</v>
      </c>
      <c r="C334" s="665" t="s">
        <v>4694</v>
      </c>
      <c r="D334" s="665" t="s">
        <v>4766</v>
      </c>
      <c r="E334" s="665" t="s">
        <v>4767</v>
      </c>
      <c r="F334" s="668">
        <v>7</v>
      </c>
      <c r="G334" s="668">
        <v>4942</v>
      </c>
      <c r="H334" s="668">
        <v>1</v>
      </c>
      <c r="I334" s="668">
        <v>706</v>
      </c>
      <c r="J334" s="668">
        <v>9</v>
      </c>
      <c r="K334" s="668">
        <v>6363</v>
      </c>
      <c r="L334" s="668">
        <v>1.2875354107648724</v>
      </c>
      <c r="M334" s="668">
        <v>707</v>
      </c>
      <c r="N334" s="668">
        <v>4</v>
      </c>
      <c r="O334" s="668">
        <v>2876</v>
      </c>
      <c r="P334" s="681">
        <v>0.58195062727640634</v>
      </c>
      <c r="Q334" s="669">
        <v>719</v>
      </c>
    </row>
    <row r="335" spans="1:17" ht="14.4" customHeight="1" x14ac:dyDescent="0.3">
      <c r="A335" s="664" t="s">
        <v>527</v>
      </c>
      <c r="B335" s="665" t="s">
        <v>4859</v>
      </c>
      <c r="C335" s="665" t="s">
        <v>4694</v>
      </c>
      <c r="D335" s="665" t="s">
        <v>4705</v>
      </c>
      <c r="E335" s="665" t="s">
        <v>4706</v>
      </c>
      <c r="F335" s="668"/>
      <c r="G335" s="668"/>
      <c r="H335" s="668"/>
      <c r="I335" s="668"/>
      <c r="J335" s="668">
        <v>1</v>
      </c>
      <c r="K335" s="668">
        <v>33.33</v>
      </c>
      <c r="L335" s="668"/>
      <c r="M335" s="668">
        <v>33.33</v>
      </c>
      <c r="N335" s="668"/>
      <c r="O335" s="668"/>
      <c r="P335" s="681"/>
      <c r="Q335" s="669"/>
    </row>
    <row r="336" spans="1:17" ht="14.4" customHeight="1" x14ac:dyDescent="0.3">
      <c r="A336" s="664" t="s">
        <v>527</v>
      </c>
      <c r="B336" s="665" t="s">
        <v>4859</v>
      </c>
      <c r="C336" s="665" t="s">
        <v>4694</v>
      </c>
      <c r="D336" s="665" t="s">
        <v>4865</v>
      </c>
      <c r="E336" s="665" t="s">
        <v>4866</v>
      </c>
      <c r="F336" s="668">
        <v>535</v>
      </c>
      <c r="G336" s="668">
        <v>0</v>
      </c>
      <c r="H336" s="668"/>
      <c r="I336" s="668">
        <v>0</v>
      </c>
      <c r="J336" s="668">
        <v>596</v>
      </c>
      <c r="K336" s="668">
        <v>0</v>
      </c>
      <c r="L336" s="668"/>
      <c r="M336" s="668">
        <v>0</v>
      </c>
      <c r="N336" s="668">
        <v>593</v>
      </c>
      <c r="O336" s="668">
        <v>0</v>
      </c>
      <c r="P336" s="681"/>
      <c r="Q336" s="669">
        <v>0</v>
      </c>
    </row>
    <row r="337" spans="1:17" ht="14.4" customHeight="1" x14ac:dyDescent="0.3">
      <c r="A337" s="664" t="s">
        <v>527</v>
      </c>
      <c r="B337" s="665" t="s">
        <v>4859</v>
      </c>
      <c r="C337" s="665" t="s">
        <v>4694</v>
      </c>
      <c r="D337" s="665" t="s">
        <v>4768</v>
      </c>
      <c r="E337" s="665" t="s">
        <v>4769</v>
      </c>
      <c r="F337" s="668">
        <v>1</v>
      </c>
      <c r="G337" s="668">
        <v>82</v>
      </c>
      <c r="H337" s="668">
        <v>1</v>
      </c>
      <c r="I337" s="668">
        <v>82</v>
      </c>
      <c r="J337" s="668"/>
      <c r="K337" s="668"/>
      <c r="L337" s="668"/>
      <c r="M337" s="668"/>
      <c r="N337" s="668">
        <v>12</v>
      </c>
      <c r="O337" s="668">
        <v>1032</v>
      </c>
      <c r="P337" s="681">
        <v>12.585365853658537</v>
      </c>
      <c r="Q337" s="669">
        <v>86</v>
      </c>
    </row>
    <row r="338" spans="1:17" ht="14.4" customHeight="1" x14ac:dyDescent="0.3">
      <c r="A338" s="664" t="s">
        <v>527</v>
      </c>
      <c r="B338" s="665" t="s">
        <v>4859</v>
      </c>
      <c r="C338" s="665" t="s">
        <v>4694</v>
      </c>
      <c r="D338" s="665" t="s">
        <v>5264</v>
      </c>
      <c r="E338" s="665" t="s">
        <v>5265</v>
      </c>
      <c r="F338" s="668">
        <v>14</v>
      </c>
      <c r="G338" s="668">
        <v>7182</v>
      </c>
      <c r="H338" s="668">
        <v>1</v>
      </c>
      <c r="I338" s="668">
        <v>513</v>
      </c>
      <c r="J338" s="668">
        <v>13</v>
      </c>
      <c r="K338" s="668">
        <v>6747</v>
      </c>
      <c r="L338" s="668">
        <v>0.93943191311612362</v>
      </c>
      <c r="M338" s="668">
        <v>519</v>
      </c>
      <c r="N338" s="668">
        <v>12</v>
      </c>
      <c r="O338" s="668">
        <v>6384</v>
      </c>
      <c r="P338" s="681">
        <v>0.88888888888888884</v>
      </c>
      <c r="Q338" s="669">
        <v>532</v>
      </c>
    </row>
    <row r="339" spans="1:17" ht="14.4" customHeight="1" x14ac:dyDescent="0.3">
      <c r="A339" s="664" t="s">
        <v>527</v>
      </c>
      <c r="B339" s="665" t="s">
        <v>4859</v>
      </c>
      <c r="C339" s="665" t="s">
        <v>4694</v>
      </c>
      <c r="D339" s="665" t="s">
        <v>5266</v>
      </c>
      <c r="E339" s="665" t="s">
        <v>5267</v>
      </c>
      <c r="F339" s="668">
        <v>190</v>
      </c>
      <c r="G339" s="668">
        <v>340880</v>
      </c>
      <c r="H339" s="668">
        <v>1</v>
      </c>
      <c r="I339" s="668">
        <v>1794.1052631578948</v>
      </c>
      <c r="J339" s="668">
        <v>238</v>
      </c>
      <c r="K339" s="668">
        <v>428876</v>
      </c>
      <c r="L339" s="668">
        <v>1.2581436282562779</v>
      </c>
      <c r="M339" s="668">
        <v>1802</v>
      </c>
      <c r="N339" s="668">
        <v>256</v>
      </c>
      <c r="O339" s="668">
        <v>471040</v>
      </c>
      <c r="P339" s="681">
        <v>1.3818352499413282</v>
      </c>
      <c r="Q339" s="669">
        <v>1840</v>
      </c>
    </row>
    <row r="340" spans="1:17" ht="14.4" customHeight="1" x14ac:dyDescent="0.3">
      <c r="A340" s="664" t="s">
        <v>527</v>
      </c>
      <c r="B340" s="665" t="s">
        <v>4859</v>
      </c>
      <c r="C340" s="665" t="s">
        <v>4694</v>
      </c>
      <c r="D340" s="665" t="s">
        <v>5268</v>
      </c>
      <c r="E340" s="665" t="s">
        <v>5269</v>
      </c>
      <c r="F340" s="668">
        <v>5705</v>
      </c>
      <c r="G340" s="668">
        <v>6640936</v>
      </c>
      <c r="H340" s="668">
        <v>1</v>
      </c>
      <c r="I340" s="668">
        <v>1164.0553900087643</v>
      </c>
      <c r="J340" s="668">
        <v>5510</v>
      </c>
      <c r="K340" s="668">
        <v>6446473</v>
      </c>
      <c r="L340" s="668">
        <v>0.97071753138413019</v>
      </c>
      <c r="M340" s="668">
        <v>1169.9588021778584</v>
      </c>
      <c r="N340" s="668">
        <v>5686</v>
      </c>
      <c r="O340" s="668">
        <v>6627456</v>
      </c>
      <c r="P340" s="681">
        <v>0.997970165651348</v>
      </c>
      <c r="Q340" s="669">
        <v>1165.5743932465705</v>
      </c>
    </row>
    <row r="341" spans="1:17" ht="14.4" customHeight="1" x14ac:dyDescent="0.3">
      <c r="A341" s="664" t="s">
        <v>527</v>
      </c>
      <c r="B341" s="665" t="s">
        <v>4859</v>
      </c>
      <c r="C341" s="665" t="s">
        <v>4694</v>
      </c>
      <c r="D341" s="665" t="s">
        <v>4776</v>
      </c>
      <c r="E341" s="665" t="s">
        <v>4777</v>
      </c>
      <c r="F341" s="668">
        <v>1</v>
      </c>
      <c r="G341" s="668">
        <v>668</v>
      </c>
      <c r="H341" s="668">
        <v>1</v>
      </c>
      <c r="I341" s="668">
        <v>668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527</v>
      </c>
      <c r="B342" s="665" t="s">
        <v>4859</v>
      </c>
      <c r="C342" s="665" t="s">
        <v>4694</v>
      </c>
      <c r="D342" s="665" t="s">
        <v>5270</v>
      </c>
      <c r="E342" s="665" t="s">
        <v>5271</v>
      </c>
      <c r="F342" s="668">
        <v>117</v>
      </c>
      <c r="G342" s="668">
        <v>94500</v>
      </c>
      <c r="H342" s="668">
        <v>1</v>
      </c>
      <c r="I342" s="668">
        <v>807.69230769230774</v>
      </c>
      <c r="J342" s="668">
        <v>113</v>
      </c>
      <c r="K342" s="668">
        <v>92095</v>
      </c>
      <c r="L342" s="668">
        <v>0.9745502645502645</v>
      </c>
      <c r="M342" s="668">
        <v>815</v>
      </c>
      <c r="N342" s="668">
        <v>103</v>
      </c>
      <c r="O342" s="668">
        <v>86393</v>
      </c>
      <c r="P342" s="681">
        <v>0.91421164021164025</v>
      </c>
      <c r="Q342" s="669">
        <v>838.76699029126212</v>
      </c>
    </row>
    <row r="343" spans="1:17" ht="14.4" customHeight="1" x14ac:dyDescent="0.3">
      <c r="A343" s="664" t="s">
        <v>527</v>
      </c>
      <c r="B343" s="665" t="s">
        <v>4859</v>
      </c>
      <c r="C343" s="665" t="s">
        <v>4694</v>
      </c>
      <c r="D343" s="665" t="s">
        <v>5272</v>
      </c>
      <c r="E343" s="665" t="s">
        <v>5273</v>
      </c>
      <c r="F343" s="668">
        <v>6</v>
      </c>
      <c r="G343" s="668">
        <v>0</v>
      </c>
      <c r="H343" s="668"/>
      <c r="I343" s="668">
        <v>0</v>
      </c>
      <c r="J343" s="668">
        <v>1</v>
      </c>
      <c r="K343" s="668">
        <v>0</v>
      </c>
      <c r="L343" s="668"/>
      <c r="M343" s="668">
        <v>0</v>
      </c>
      <c r="N343" s="668">
        <v>12</v>
      </c>
      <c r="O343" s="668">
        <v>0</v>
      </c>
      <c r="P343" s="681"/>
      <c r="Q343" s="669">
        <v>0</v>
      </c>
    </row>
    <row r="344" spans="1:17" ht="14.4" customHeight="1" x14ac:dyDescent="0.3">
      <c r="A344" s="664" t="s">
        <v>527</v>
      </c>
      <c r="B344" s="665" t="s">
        <v>4859</v>
      </c>
      <c r="C344" s="665" t="s">
        <v>4694</v>
      </c>
      <c r="D344" s="665" t="s">
        <v>5274</v>
      </c>
      <c r="E344" s="665" t="s">
        <v>5275</v>
      </c>
      <c r="F344" s="668">
        <v>218</v>
      </c>
      <c r="G344" s="668">
        <v>1980696</v>
      </c>
      <c r="H344" s="668">
        <v>1</v>
      </c>
      <c r="I344" s="668">
        <v>9085.7614678899081</v>
      </c>
      <c r="J344" s="668">
        <v>203</v>
      </c>
      <c r="K344" s="668">
        <v>1851969</v>
      </c>
      <c r="L344" s="668">
        <v>0.93500920888414984</v>
      </c>
      <c r="M344" s="668">
        <v>9123</v>
      </c>
      <c r="N344" s="668">
        <v>213</v>
      </c>
      <c r="O344" s="668">
        <v>1989415</v>
      </c>
      <c r="P344" s="681">
        <v>1.0044019879880608</v>
      </c>
      <c r="Q344" s="669">
        <v>9339.9765258215957</v>
      </c>
    </row>
    <row r="345" spans="1:17" ht="14.4" customHeight="1" x14ac:dyDescent="0.3">
      <c r="A345" s="664" t="s">
        <v>527</v>
      </c>
      <c r="B345" s="665" t="s">
        <v>4859</v>
      </c>
      <c r="C345" s="665" t="s">
        <v>4694</v>
      </c>
      <c r="D345" s="665" t="s">
        <v>4778</v>
      </c>
      <c r="E345" s="665" t="s">
        <v>4779</v>
      </c>
      <c r="F345" s="668">
        <v>1</v>
      </c>
      <c r="G345" s="668">
        <v>435</v>
      </c>
      <c r="H345" s="668">
        <v>1</v>
      </c>
      <c r="I345" s="668">
        <v>435</v>
      </c>
      <c r="J345" s="668">
        <v>1</v>
      </c>
      <c r="K345" s="668">
        <v>436</v>
      </c>
      <c r="L345" s="668">
        <v>1.0022988505747126</v>
      </c>
      <c r="M345" s="668">
        <v>436</v>
      </c>
      <c r="N345" s="668">
        <v>4</v>
      </c>
      <c r="O345" s="668">
        <v>1776</v>
      </c>
      <c r="P345" s="681">
        <v>4.0827586206896553</v>
      </c>
      <c r="Q345" s="669">
        <v>444</v>
      </c>
    </row>
    <row r="346" spans="1:17" ht="14.4" customHeight="1" x14ac:dyDescent="0.3">
      <c r="A346" s="664" t="s">
        <v>527</v>
      </c>
      <c r="B346" s="665" t="s">
        <v>4859</v>
      </c>
      <c r="C346" s="665" t="s">
        <v>4694</v>
      </c>
      <c r="D346" s="665" t="s">
        <v>5276</v>
      </c>
      <c r="E346" s="665" t="s">
        <v>5277</v>
      </c>
      <c r="F346" s="668">
        <v>2</v>
      </c>
      <c r="G346" s="668">
        <v>2096</v>
      </c>
      <c r="H346" s="668">
        <v>1</v>
      </c>
      <c r="I346" s="668">
        <v>1048</v>
      </c>
      <c r="J346" s="668">
        <v>3</v>
      </c>
      <c r="K346" s="668">
        <v>3150</v>
      </c>
      <c r="L346" s="668">
        <v>1.5028625954198473</v>
      </c>
      <c r="M346" s="668">
        <v>1050</v>
      </c>
      <c r="N346" s="668">
        <v>5</v>
      </c>
      <c r="O346" s="668">
        <v>5315</v>
      </c>
      <c r="P346" s="681">
        <v>2.5357824427480917</v>
      </c>
      <c r="Q346" s="669">
        <v>1063</v>
      </c>
    </row>
    <row r="347" spans="1:17" ht="14.4" customHeight="1" x14ac:dyDescent="0.3">
      <c r="A347" s="664" t="s">
        <v>527</v>
      </c>
      <c r="B347" s="665" t="s">
        <v>4859</v>
      </c>
      <c r="C347" s="665" t="s">
        <v>4694</v>
      </c>
      <c r="D347" s="665" t="s">
        <v>4860</v>
      </c>
      <c r="E347" s="665" t="s">
        <v>4861</v>
      </c>
      <c r="F347" s="668">
        <v>12</v>
      </c>
      <c r="G347" s="668">
        <v>10200</v>
      </c>
      <c r="H347" s="668">
        <v>1</v>
      </c>
      <c r="I347" s="668">
        <v>850</v>
      </c>
      <c r="J347" s="668">
        <v>6</v>
      </c>
      <c r="K347" s="668">
        <v>5112</v>
      </c>
      <c r="L347" s="668">
        <v>0.50117647058823533</v>
      </c>
      <c r="M347" s="668">
        <v>852</v>
      </c>
      <c r="N347" s="668">
        <v>8</v>
      </c>
      <c r="O347" s="668">
        <v>6920</v>
      </c>
      <c r="P347" s="681">
        <v>0.67843137254901964</v>
      </c>
      <c r="Q347" s="669">
        <v>865</v>
      </c>
    </row>
    <row r="348" spans="1:17" ht="14.4" customHeight="1" x14ac:dyDescent="0.3">
      <c r="A348" s="664" t="s">
        <v>527</v>
      </c>
      <c r="B348" s="665" t="s">
        <v>4859</v>
      </c>
      <c r="C348" s="665" t="s">
        <v>4694</v>
      </c>
      <c r="D348" s="665" t="s">
        <v>5278</v>
      </c>
      <c r="E348" s="665" t="s">
        <v>5279</v>
      </c>
      <c r="F348" s="668">
        <v>16</v>
      </c>
      <c r="G348" s="668">
        <v>0</v>
      </c>
      <c r="H348" s="668"/>
      <c r="I348" s="668">
        <v>0</v>
      </c>
      <c r="J348" s="668">
        <v>25</v>
      </c>
      <c r="K348" s="668">
        <v>0</v>
      </c>
      <c r="L348" s="668"/>
      <c r="M348" s="668">
        <v>0</v>
      </c>
      <c r="N348" s="668">
        <v>24</v>
      </c>
      <c r="O348" s="668">
        <v>0</v>
      </c>
      <c r="P348" s="681"/>
      <c r="Q348" s="669">
        <v>0</v>
      </c>
    </row>
    <row r="349" spans="1:17" ht="14.4" customHeight="1" x14ac:dyDescent="0.3">
      <c r="A349" s="664" t="s">
        <v>527</v>
      </c>
      <c r="B349" s="665" t="s">
        <v>4859</v>
      </c>
      <c r="C349" s="665" t="s">
        <v>4694</v>
      </c>
      <c r="D349" s="665" t="s">
        <v>4782</v>
      </c>
      <c r="E349" s="665" t="s">
        <v>4783</v>
      </c>
      <c r="F349" s="668">
        <v>1</v>
      </c>
      <c r="G349" s="668">
        <v>348</v>
      </c>
      <c r="H349" s="668">
        <v>1</v>
      </c>
      <c r="I349" s="668">
        <v>348</v>
      </c>
      <c r="J349" s="668">
        <v>5</v>
      </c>
      <c r="K349" s="668">
        <v>1745</v>
      </c>
      <c r="L349" s="668">
        <v>5.014367816091954</v>
      </c>
      <c r="M349" s="668">
        <v>349</v>
      </c>
      <c r="N349" s="668">
        <v>1</v>
      </c>
      <c r="O349" s="668">
        <v>372</v>
      </c>
      <c r="P349" s="681">
        <v>1.0689655172413792</v>
      </c>
      <c r="Q349" s="669">
        <v>372</v>
      </c>
    </row>
    <row r="350" spans="1:17" ht="14.4" customHeight="1" x14ac:dyDescent="0.3">
      <c r="A350" s="664" t="s">
        <v>527</v>
      </c>
      <c r="B350" s="665" t="s">
        <v>4859</v>
      </c>
      <c r="C350" s="665" t="s">
        <v>4694</v>
      </c>
      <c r="D350" s="665" t="s">
        <v>5280</v>
      </c>
      <c r="E350" s="665" t="s">
        <v>5281</v>
      </c>
      <c r="F350" s="668"/>
      <c r="G350" s="668"/>
      <c r="H350" s="668"/>
      <c r="I350" s="668"/>
      <c r="J350" s="668">
        <v>4</v>
      </c>
      <c r="K350" s="668">
        <v>708</v>
      </c>
      <c r="L350" s="668"/>
      <c r="M350" s="668">
        <v>177</v>
      </c>
      <c r="N350" s="668"/>
      <c r="O350" s="668"/>
      <c r="P350" s="681"/>
      <c r="Q350" s="669"/>
    </row>
    <row r="351" spans="1:17" ht="14.4" customHeight="1" x14ac:dyDescent="0.3">
      <c r="A351" s="664" t="s">
        <v>527</v>
      </c>
      <c r="B351" s="665" t="s">
        <v>4859</v>
      </c>
      <c r="C351" s="665" t="s">
        <v>4694</v>
      </c>
      <c r="D351" s="665" t="s">
        <v>5282</v>
      </c>
      <c r="E351" s="665" t="s">
        <v>5283</v>
      </c>
      <c r="F351" s="668">
        <v>4</v>
      </c>
      <c r="G351" s="668">
        <v>4104</v>
      </c>
      <c r="H351" s="668">
        <v>1</v>
      </c>
      <c r="I351" s="668">
        <v>1026</v>
      </c>
      <c r="J351" s="668">
        <v>5</v>
      </c>
      <c r="K351" s="668">
        <v>5145</v>
      </c>
      <c r="L351" s="668">
        <v>1.253654970760234</v>
      </c>
      <c r="M351" s="668">
        <v>1029</v>
      </c>
      <c r="N351" s="668"/>
      <c r="O351" s="668"/>
      <c r="P351" s="681"/>
      <c r="Q351" s="669"/>
    </row>
    <row r="352" spans="1:17" ht="14.4" customHeight="1" x14ac:dyDescent="0.3">
      <c r="A352" s="664" t="s">
        <v>527</v>
      </c>
      <c r="B352" s="665" t="s">
        <v>4859</v>
      </c>
      <c r="C352" s="665" t="s">
        <v>4694</v>
      </c>
      <c r="D352" s="665" t="s">
        <v>4790</v>
      </c>
      <c r="E352" s="665" t="s">
        <v>4791</v>
      </c>
      <c r="F352" s="668">
        <v>2</v>
      </c>
      <c r="G352" s="668">
        <v>356</v>
      </c>
      <c r="H352" s="668">
        <v>1</v>
      </c>
      <c r="I352" s="668">
        <v>178</v>
      </c>
      <c r="J352" s="668">
        <v>2</v>
      </c>
      <c r="K352" s="668">
        <v>358</v>
      </c>
      <c r="L352" s="668">
        <v>1.0056179775280898</v>
      </c>
      <c r="M352" s="668">
        <v>179</v>
      </c>
      <c r="N352" s="668">
        <v>5</v>
      </c>
      <c r="O352" s="668">
        <v>915</v>
      </c>
      <c r="P352" s="681">
        <v>2.5702247191011236</v>
      </c>
      <c r="Q352" s="669">
        <v>183</v>
      </c>
    </row>
    <row r="353" spans="1:17" ht="14.4" customHeight="1" x14ac:dyDescent="0.3">
      <c r="A353" s="664" t="s">
        <v>527</v>
      </c>
      <c r="B353" s="665" t="s">
        <v>4859</v>
      </c>
      <c r="C353" s="665" t="s">
        <v>4694</v>
      </c>
      <c r="D353" s="665" t="s">
        <v>592</v>
      </c>
      <c r="E353" s="665" t="s">
        <v>5284</v>
      </c>
      <c r="F353" s="668">
        <v>1</v>
      </c>
      <c r="G353" s="668">
        <v>1906</v>
      </c>
      <c r="H353" s="668">
        <v>1</v>
      </c>
      <c r="I353" s="668">
        <v>1906</v>
      </c>
      <c r="J353" s="668"/>
      <c r="K353" s="668"/>
      <c r="L353" s="668"/>
      <c r="M353" s="668"/>
      <c r="N353" s="668">
        <v>1</v>
      </c>
      <c r="O353" s="668">
        <v>1984</v>
      </c>
      <c r="P353" s="681">
        <v>1.0409233997901364</v>
      </c>
      <c r="Q353" s="669">
        <v>1984</v>
      </c>
    </row>
    <row r="354" spans="1:17" ht="14.4" customHeight="1" x14ac:dyDescent="0.3">
      <c r="A354" s="664" t="s">
        <v>527</v>
      </c>
      <c r="B354" s="665" t="s">
        <v>4859</v>
      </c>
      <c r="C354" s="665" t="s">
        <v>4694</v>
      </c>
      <c r="D354" s="665" t="s">
        <v>4792</v>
      </c>
      <c r="E354" s="665" t="s">
        <v>4793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648</v>
      </c>
      <c r="P354" s="681"/>
      <c r="Q354" s="669">
        <v>648</v>
      </c>
    </row>
    <row r="355" spans="1:17" ht="14.4" customHeight="1" x14ac:dyDescent="0.3">
      <c r="A355" s="664" t="s">
        <v>527</v>
      </c>
      <c r="B355" s="665" t="s">
        <v>4859</v>
      </c>
      <c r="C355" s="665" t="s">
        <v>4694</v>
      </c>
      <c r="D355" s="665" t="s">
        <v>5285</v>
      </c>
      <c r="E355" s="665" t="s">
        <v>5286</v>
      </c>
      <c r="F355" s="668">
        <v>65</v>
      </c>
      <c r="G355" s="668">
        <v>1004020</v>
      </c>
      <c r="H355" s="668">
        <v>1</v>
      </c>
      <c r="I355" s="668">
        <v>15446.461538461539</v>
      </c>
      <c r="J355" s="668">
        <v>63</v>
      </c>
      <c r="K355" s="668">
        <v>977445</v>
      </c>
      <c r="L355" s="668">
        <v>0.97353140375689728</v>
      </c>
      <c r="M355" s="668">
        <v>15515</v>
      </c>
      <c r="N355" s="668">
        <v>62</v>
      </c>
      <c r="O355" s="668">
        <v>996650</v>
      </c>
      <c r="P355" s="681">
        <v>0.99265950877472564</v>
      </c>
      <c r="Q355" s="669">
        <v>16075</v>
      </c>
    </row>
    <row r="356" spans="1:17" ht="14.4" customHeight="1" x14ac:dyDescent="0.3">
      <c r="A356" s="664" t="s">
        <v>527</v>
      </c>
      <c r="B356" s="665" t="s">
        <v>4859</v>
      </c>
      <c r="C356" s="665" t="s">
        <v>4694</v>
      </c>
      <c r="D356" s="665" t="s">
        <v>5287</v>
      </c>
      <c r="E356" s="665" t="s">
        <v>5288</v>
      </c>
      <c r="F356" s="668">
        <v>16</v>
      </c>
      <c r="G356" s="668">
        <v>0</v>
      </c>
      <c r="H356" s="668"/>
      <c r="I356" s="668">
        <v>0</v>
      </c>
      <c r="J356" s="668">
        <v>12</v>
      </c>
      <c r="K356" s="668">
        <v>0</v>
      </c>
      <c r="L356" s="668"/>
      <c r="M356" s="668">
        <v>0</v>
      </c>
      <c r="N356" s="668">
        <v>22</v>
      </c>
      <c r="O356" s="668">
        <v>0</v>
      </c>
      <c r="P356" s="681"/>
      <c r="Q356" s="669">
        <v>0</v>
      </c>
    </row>
    <row r="357" spans="1:17" ht="14.4" customHeight="1" x14ac:dyDescent="0.3">
      <c r="A357" s="664" t="s">
        <v>527</v>
      </c>
      <c r="B357" s="665" t="s">
        <v>4859</v>
      </c>
      <c r="C357" s="665" t="s">
        <v>4694</v>
      </c>
      <c r="D357" s="665" t="s">
        <v>4794</v>
      </c>
      <c r="E357" s="665" t="s">
        <v>4795</v>
      </c>
      <c r="F357" s="668">
        <v>1</v>
      </c>
      <c r="G357" s="668">
        <v>355</v>
      </c>
      <c r="H357" s="668">
        <v>1</v>
      </c>
      <c r="I357" s="668">
        <v>355</v>
      </c>
      <c r="J357" s="668">
        <v>3</v>
      </c>
      <c r="K357" s="668">
        <v>1067</v>
      </c>
      <c r="L357" s="668">
        <v>3.0056338028169014</v>
      </c>
      <c r="M357" s="668">
        <v>355.66666666666669</v>
      </c>
      <c r="N357" s="668">
        <v>1</v>
      </c>
      <c r="O357" s="668">
        <v>364</v>
      </c>
      <c r="P357" s="681">
        <v>1.0253521126760563</v>
      </c>
      <c r="Q357" s="669">
        <v>364</v>
      </c>
    </row>
    <row r="358" spans="1:17" ht="14.4" customHeight="1" x14ac:dyDescent="0.3">
      <c r="A358" s="664" t="s">
        <v>527</v>
      </c>
      <c r="B358" s="665" t="s">
        <v>4859</v>
      </c>
      <c r="C358" s="665" t="s">
        <v>4694</v>
      </c>
      <c r="D358" s="665" t="s">
        <v>4873</v>
      </c>
      <c r="E358" s="665" t="s">
        <v>4874</v>
      </c>
      <c r="F358" s="668"/>
      <c r="G358" s="668"/>
      <c r="H358" s="668"/>
      <c r="I358" s="668"/>
      <c r="J358" s="668">
        <v>1</v>
      </c>
      <c r="K358" s="668">
        <v>148</v>
      </c>
      <c r="L358" s="668"/>
      <c r="M358" s="668">
        <v>148</v>
      </c>
      <c r="N358" s="668"/>
      <c r="O358" s="668"/>
      <c r="P358" s="681"/>
      <c r="Q358" s="669"/>
    </row>
    <row r="359" spans="1:17" ht="14.4" customHeight="1" x14ac:dyDescent="0.3">
      <c r="A359" s="664" t="s">
        <v>527</v>
      </c>
      <c r="B359" s="665" t="s">
        <v>4859</v>
      </c>
      <c r="C359" s="665" t="s">
        <v>4694</v>
      </c>
      <c r="D359" s="665" t="s">
        <v>4817</v>
      </c>
      <c r="E359" s="665" t="s">
        <v>4818</v>
      </c>
      <c r="F359" s="668">
        <v>66</v>
      </c>
      <c r="G359" s="668">
        <v>175446</v>
      </c>
      <c r="H359" s="668">
        <v>1</v>
      </c>
      <c r="I359" s="668">
        <v>2658.2727272727275</v>
      </c>
      <c r="J359" s="668">
        <v>83</v>
      </c>
      <c r="K359" s="668">
        <v>221195</v>
      </c>
      <c r="L359" s="668">
        <v>1.2607582959999089</v>
      </c>
      <c r="M359" s="668">
        <v>2665</v>
      </c>
      <c r="N359" s="668">
        <v>99</v>
      </c>
      <c r="O359" s="668">
        <v>270864</v>
      </c>
      <c r="P359" s="681">
        <v>1.5438596491228069</v>
      </c>
      <c r="Q359" s="669">
        <v>2736</v>
      </c>
    </row>
    <row r="360" spans="1:17" ht="14.4" customHeight="1" x14ac:dyDescent="0.3">
      <c r="A360" s="664" t="s">
        <v>527</v>
      </c>
      <c r="B360" s="665" t="s">
        <v>4859</v>
      </c>
      <c r="C360" s="665" t="s">
        <v>4694</v>
      </c>
      <c r="D360" s="665" t="s">
        <v>5289</v>
      </c>
      <c r="E360" s="665" t="s">
        <v>5290</v>
      </c>
      <c r="F360" s="668">
        <v>2</v>
      </c>
      <c r="G360" s="668">
        <v>970</v>
      </c>
      <c r="H360" s="668">
        <v>1</v>
      </c>
      <c r="I360" s="668">
        <v>485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527</v>
      </c>
      <c r="B361" s="665" t="s">
        <v>4859</v>
      </c>
      <c r="C361" s="665" t="s">
        <v>4694</v>
      </c>
      <c r="D361" s="665" t="s">
        <v>5291</v>
      </c>
      <c r="E361" s="665" t="s">
        <v>5292</v>
      </c>
      <c r="F361" s="668">
        <v>518</v>
      </c>
      <c r="G361" s="668">
        <v>0</v>
      </c>
      <c r="H361" s="668"/>
      <c r="I361" s="668">
        <v>0</v>
      </c>
      <c r="J361" s="668">
        <v>583</v>
      </c>
      <c r="K361" s="668">
        <v>0</v>
      </c>
      <c r="L361" s="668"/>
      <c r="M361" s="668">
        <v>0</v>
      </c>
      <c r="N361" s="668">
        <v>571</v>
      </c>
      <c r="O361" s="668">
        <v>0</v>
      </c>
      <c r="P361" s="681"/>
      <c r="Q361" s="669">
        <v>0</v>
      </c>
    </row>
    <row r="362" spans="1:17" ht="14.4" customHeight="1" x14ac:dyDescent="0.3">
      <c r="A362" s="664" t="s">
        <v>527</v>
      </c>
      <c r="B362" s="665" t="s">
        <v>4859</v>
      </c>
      <c r="C362" s="665" t="s">
        <v>4694</v>
      </c>
      <c r="D362" s="665" t="s">
        <v>5293</v>
      </c>
      <c r="E362" s="665" t="s">
        <v>5294</v>
      </c>
      <c r="F362" s="668">
        <v>1</v>
      </c>
      <c r="G362" s="668">
        <v>2151</v>
      </c>
      <c r="H362" s="668">
        <v>1</v>
      </c>
      <c r="I362" s="668">
        <v>2151</v>
      </c>
      <c r="J362" s="668">
        <v>4</v>
      </c>
      <c r="K362" s="668">
        <v>8620</v>
      </c>
      <c r="L362" s="668">
        <v>4.0074384007438404</v>
      </c>
      <c r="M362" s="668">
        <v>2155</v>
      </c>
      <c r="N362" s="668">
        <v>6</v>
      </c>
      <c r="O362" s="668">
        <v>13356</v>
      </c>
      <c r="P362" s="681">
        <v>6.2092050209205025</v>
      </c>
      <c r="Q362" s="669">
        <v>2226</v>
      </c>
    </row>
    <row r="363" spans="1:17" ht="14.4" customHeight="1" x14ac:dyDescent="0.3">
      <c r="A363" s="664" t="s">
        <v>527</v>
      </c>
      <c r="B363" s="665" t="s">
        <v>4859</v>
      </c>
      <c r="C363" s="665" t="s">
        <v>4694</v>
      </c>
      <c r="D363" s="665" t="s">
        <v>5295</v>
      </c>
      <c r="E363" s="665" t="s">
        <v>5296</v>
      </c>
      <c r="F363" s="668">
        <v>147</v>
      </c>
      <c r="G363" s="668">
        <v>1003518</v>
      </c>
      <c r="H363" s="668">
        <v>1</v>
      </c>
      <c r="I363" s="668">
        <v>6826.6530612244896</v>
      </c>
      <c r="J363" s="668">
        <v>140</v>
      </c>
      <c r="K363" s="668">
        <v>959280</v>
      </c>
      <c r="L363" s="668">
        <v>0.95591708369954498</v>
      </c>
      <c r="M363" s="668">
        <v>6852</v>
      </c>
      <c r="N363" s="668">
        <v>133</v>
      </c>
      <c r="O363" s="668">
        <v>930588</v>
      </c>
      <c r="P363" s="681">
        <v>0.92732566829892438</v>
      </c>
      <c r="Q363" s="669">
        <v>6996.9022556390973</v>
      </c>
    </row>
    <row r="364" spans="1:17" ht="14.4" customHeight="1" x14ac:dyDescent="0.3">
      <c r="A364" s="664" t="s">
        <v>527</v>
      </c>
      <c r="B364" s="665" t="s">
        <v>4859</v>
      </c>
      <c r="C364" s="665" t="s">
        <v>4694</v>
      </c>
      <c r="D364" s="665" t="s">
        <v>5297</v>
      </c>
      <c r="E364" s="665" t="s">
        <v>5298</v>
      </c>
      <c r="F364" s="668">
        <v>292</v>
      </c>
      <c r="G364" s="668">
        <v>1057628</v>
      </c>
      <c r="H364" s="668">
        <v>1</v>
      </c>
      <c r="I364" s="668">
        <v>3622.0136986301368</v>
      </c>
      <c r="J364" s="668">
        <v>295</v>
      </c>
      <c r="K364" s="668">
        <v>1075275</v>
      </c>
      <c r="L364" s="668">
        <v>1.0166854508390473</v>
      </c>
      <c r="M364" s="668">
        <v>3645</v>
      </c>
      <c r="N364" s="668">
        <v>276</v>
      </c>
      <c r="O364" s="668">
        <v>1052388</v>
      </c>
      <c r="P364" s="681">
        <v>0.9950455169492487</v>
      </c>
      <c r="Q364" s="669">
        <v>3813</v>
      </c>
    </row>
    <row r="365" spans="1:17" ht="14.4" customHeight="1" x14ac:dyDescent="0.3">
      <c r="A365" s="664" t="s">
        <v>527</v>
      </c>
      <c r="B365" s="665" t="s">
        <v>4859</v>
      </c>
      <c r="C365" s="665" t="s">
        <v>4694</v>
      </c>
      <c r="D365" s="665" t="s">
        <v>4867</v>
      </c>
      <c r="E365" s="665" t="s">
        <v>4868</v>
      </c>
      <c r="F365" s="668">
        <v>644</v>
      </c>
      <c r="G365" s="668">
        <v>0</v>
      </c>
      <c r="H365" s="668"/>
      <c r="I365" s="668">
        <v>0</v>
      </c>
      <c r="J365" s="668">
        <v>701</v>
      </c>
      <c r="K365" s="668">
        <v>0</v>
      </c>
      <c r="L365" s="668"/>
      <c r="M365" s="668">
        <v>0</v>
      </c>
      <c r="N365" s="668">
        <v>741</v>
      </c>
      <c r="O365" s="668">
        <v>0</v>
      </c>
      <c r="P365" s="681"/>
      <c r="Q365" s="669">
        <v>0</v>
      </c>
    </row>
    <row r="366" spans="1:17" ht="14.4" customHeight="1" x14ac:dyDescent="0.3">
      <c r="A366" s="664" t="s">
        <v>527</v>
      </c>
      <c r="B366" s="665" t="s">
        <v>4859</v>
      </c>
      <c r="C366" s="665" t="s">
        <v>4694</v>
      </c>
      <c r="D366" s="665" t="s">
        <v>5299</v>
      </c>
      <c r="E366" s="665" t="s">
        <v>5300</v>
      </c>
      <c r="F366" s="668">
        <v>1</v>
      </c>
      <c r="G366" s="668">
        <v>8662</v>
      </c>
      <c r="H366" s="668">
        <v>1</v>
      </c>
      <c r="I366" s="668">
        <v>8662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527</v>
      </c>
      <c r="B367" s="665" t="s">
        <v>4859</v>
      </c>
      <c r="C367" s="665" t="s">
        <v>4694</v>
      </c>
      <c r="D367" s="665" t="s">
        <v>5301</v>
      </c>
      <c r="E367" s="665" t="s">
        <v>5302</v>
      </c>
      <c r="F367" s="668">
        <v>31</v>
      </c>
      <c r="G367" s="668">
        <v>0</v>
      </c>
      <c r="H367" s="668"/>
      <c r="I367" s="668">
        <v>0</v>
      </c>
      <c r="J367" s="668">
        <v>27</v>
      </c>
      <c r="K367" s="668">
        <v>0</v>
      </c>
      <c r="L367" s="668"/>
      <c r="M367" s="668">
        <v>0</v>
      </c>
      <c r="N367" s="668">
        <v>26</v>
      </c>
      <c r="O367" s="668">
        <v>0</v>
      </c>
      <c r="P367" s="681"/>
      <c r="Q367" s="669">
        <v>0</v>
      </c>
    </row>
    <row r="368" spans="1:17" ht="14.4" customHeight="1" x14ac:dyDescent="0.3">
      <c r="A368" s="664" t="s">
        <v>527</v>
      </c>
      <c r="B368" s="665" t="s">
        <v>4859</v>
      </c>
      <c r="C368" s="665" t="s">
        <v>4694</v>
      </c>
      <c r="D368" s="665" t="s">
        <v>5303</v>
      </c>
      <c r="E368" s="665" t="s">
        <v>5304</v>
      </c>
      <c r="F368" s="668">
        <v>53</v>
      </c>
      <c r="G368" s="668">
        <v>0</v>
      </c>
      <c r="H368" s="668"/>
      <c r="I368" s="668">
        <v>0</v>
      </c>
      <c r="J368" s="668">
        <v>61</v>
      </c>
      <c r="K368" s="668">
        <v>0</v>
      </c>
      <c r="L368" s="668"/>
      <c r="M368" s="668">
        <v>0</v>
      </c>
      <c r="N368" s="668">
        <v>49</v>
      </c>
      <c r="O368" s="668">
        <v>0</v>
      </c>
      <c r="P368" s="681"/>
      <c r="Q368" s="669">
        <v>0</v>
      </c>
    </row>
    <row r="369" spans="1:17" ht="14.4" customHeight="1" x14ac:dyDescent="0.3">
      <c r="A369" s="664" t="s">
        <v>527</v>
      </c>
      <c r="B369" s="665" t="s">
        <v>4859</v>
      </c>
      <c r="C369" s="665" t="s">
        <v>4694</v>
      </c>
      <c r="D369" s="665" t="s">
        <v>5305</v>
      </c>
      <c r="E369" s="665" t="s">
        <v>5306</v>
      </c>
      <c r="F369" s="668">
        <v>17</v>
      </c>
      <c r="G369" s="668">
        <v>103275</v>
      </c>
      <c r="H369" s="668">
        <v>1</v>
      </c>
      <c r="I369" s="668">
        <v>6075</v>
      </c>
      <c r="J369" s="668">
        <v>16</v>
      </c>
      <c r="K369" s="668">
        <v>97888</v>
      </c>
      <c r="L369" s="668">
        <v>0.94783829581215207</v>
      </c>
      <c r="M369" s="668">
        <v>6118</v>
      </c>
      <c r="N369" s="668">
        <v>6</v>
      </c>
      <c r="O369" s="668">
        <v>37800</v>
      </c>
      <c r="P369" s="681">
        <v>0.36601307189542481</v>
      </c>
      <c r="Q369" s="669">
        <v>6300</v>
      </c>
    </row>
    <row r="370" spans="1:17" ht="14.4" customHeight="1" x14ac:dyDescent="0.3">
      <c r="A370" s="664" t="s">
        <v>527</v>
      </c>
      <c r="B370" s="665" t="s">
        <v>4859</v>
      </c>
      <c r="C370" s="665" t="s">
        <v>4694</v>
      </c>
      <c r="D370" s="665" t="s">
        <v>5307</v>
      </c>
      <c r="E370" s="665" t="s">
        <v>5308</v>
      </c>
      <c r="F370" s="668">
        <v>11</v>
      </c>
      <c r="G370" s="668">
        <v>48046</v>
      </c>
      <c r="H370" s="668">
        <v>1</v>
      </c>
      <c r="I370" s="668">
        <v>4367.818181818182</v>
      </c>
      <c r="J370" s="668">
        <v>11</v>
      </c>
      <c r="K370" s="668">
        <v>48279</v>
      </c>
      <c r="L370" s="668">
        <v>1.0048495192107563</v>
      </c>
      <c r="M370" s="668">
        <v>4389</v>
      </c>
      <c r="N370" s="668">
        <v>7</v>
      </c>
      <c r="O370" s="668">
        <v>31990</v>
      </c>
      <c r="P370" s="681">
        <v>0.66582025558839442</v>
      </c>
      <c r="Q370" s="669">
        <v>4570</v>
      </c>
    </row>
    <row r="371" spans="1:17" ht="14.4" customHeight="1" x14ac:dyDescent="0.3">
      <c r="A371" s="664" t="s">
        <v>527</v>
      </c>
      <c r="B371" s="665" t="s">
        <v>4859</v>
      </c>
      <c r="C371" s="665" t="s">
        <v>4694</v>
      </c>
      <c r="D371" s="665" t="s">
        <v>5309</v>
      </c>
      <c r="E371" s="665" t="s">
        <v>5310</v>
      </c>
      <c r="F371" s="668">
        <v>13</v>
      </c>
      <c r="G371" s="668">
        <v>0</v>
      </c>
      <c r="H371" s="668"/>
      <c r="I371" s="668">
        <v>0</v>
      </c>
      <c r="J371" s="668">
        <v>18</v>
      </c>
      <c r="K371" s="668">
        <v>0</v>
      </c>
      <c r="L371" s="668"/>
      <c r="M371" s="668">
        <v>0</v>
      </c>
      <c r="N371" s="668">
        <v>18</v>
      </c>
      <c r="O371" s="668">
        <v>0</v>
      </c>
      <c r="P371" s="681"/>
      <c r="Q371" s="669">
        <v>0</v>
      </c>
    </row>
    <row r="372" spans="1:17" ht="14.4" customHeight="1" x14ac:dyDescent="0.3">
      <c r="A372" s="664" t="s">
        <v>527</v>
      </c>
      <c r="B372" s="665" t="s">
        <v>4859</v>
      </c>
      <c r="C372" s="665" t="s">
        <v>4694</v>
      </c>
      <c r="D372" s="665" t="s">
        <v>5311</v>
      </c>
      <c r="E372" s="665" t="s">
        <v>5312</v>
      </c>
      <c r="F372" s="668">
        <v>8</v>
      </c>
      <c r="G372" s="668">
        <v>0</v>
      </c>
      <c r="H372" s="668"/>
      <c r="I372" s="668">
        <v>0</v>
      </c>
      <c r="J372" s="668">
        <v>7</v>
      </c>
      <c r="K372" s="668">
        <v>0</v>
      </c>
      <c r="L372" s="668"/>
      <c r="M372" s="668">
        <v>0</v>
      </c>
      <c r="N372" s="668">
        <v>3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527</v>
      </c>
      <c r="B373" s="665" t="s">
        <v>4859</v>
      </c>
      <c r="C373" s="665" t="s">
        <v>4694</v>
      </c>
      <c r="D373" s="665" t="s">
        <v>5313</v>
      </c>
      <c r="E373" s="665" t="s">
        <v>5314</v>
      </c>
      <c r="F373" s="668">
        <v>27</v>
      </c>
      <c r="G373" s="668">
        <v>0</v>
      </c>
      <c r="H373" s="668"/>
      <c r="I373" s="668">
        <v>0</v>
      </c>
      <c r="J373" s="668">
        <v>21</v>
      </c>
      <c r="K373" s="668">
        <v>0</v>
      </c>
      <c r="L373" s="668"/>
      <c r="M373" s="668">
        <v>0</v>
      </c>
      <c r="N373" s="668">
        <v>24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527</v>
      </c>
      <c r="B374" s="665" t="s">
        <v>4859</v>
      </c>
      <c r="C374" s="665" t="s">
        <v>4694</v>
      </c>
      <c r="D374" s="665" t="s">
        <v>5315</v>
      </c>
      <c r="E374" s="665" t="s">
        <v>5316</v>
      </c>
      <c r="F374" s="668">
        <v>7</v>
      </c>
      <c r="G374" s="668">
        <v>0</v>
      </c>
      <c r="H374" s="668"/>
      <c r="I374" s="668">
        <v>0</v>
      </c>
      <c r="J374" s="668">
        <v>2</v>
      </c>
      <c r="K374" s="668">
        <v>0</v>
      </c>
      <c r="L374" s="668"/>
      <c r="M374" s="668">
        <v>0</v>
      </c>
      <c r="N374" s="668">
        <v>12</v>
      </c>
      <c r="O374" s="668">
        <v>0</v>
      </c>
      <c r="P374" s="681"/>
      <c r="Q374" s="669">
        <v>0</v>
      </c>
    </row>
    <row r="375" spans="1:17" ht="14.4" customHeight="1" x14ac:dyDescent="0.3">
      <c r="A375" s="664" t="s">
        <v>527</v>
      </c>
      <c r="B375" s="665" t="s">
        <v>4859</v>
      </c>
      <c r="C375" s="665" t="s">
        <v>4694</v>
      </c>
      <c r="D375" s="665" t="s">
        <v>5317</v>
      </c>
      <c r="E375" s="665" t="s">
        <v>5318</v>
      </c>
      <c r="F375" s="668">
        <v>113</v>
      </c>
      <c r="G375" s="668">
        <v>0</v>
      </c>
      <c r="H375" s="668"/>
      <c r="I375" s="668">
        <v>0</v>
      </c>
      <c r="J375" s="668">
        <v>114</v>
      </c>
      <c r="K375" s="668">
        <v>0</v>
      </c>
      <c r="L375" s="668"/>
      <c r="M375" s="668">
        <v>0</v>
      </c>
      <c r="N375" s="668">
        <v>146</v>
      </c>
      <c r="O375" s="668">
        <v>0</v>
      </c>
      <c r="P375" s="681"/>
      <c r="Q375" s="669">
        <v>0</v>
      </c>
    </row>
    <row r="376" spans="1:17" ht="14.4" customHeight="1" x14ac:dyDescent="0.3">
      <c r="A376" s="664" t="s">
        <v>527</v>
      </c>
      <c r="B376" s="665" t="s">
        <v>4859</v>
      </c>
      <c r="C376" s="665" t="s">
        <v>4694</v>
      </c>
      <c r="D376" s="665" t="s">
        <v>5319</v>
      </c>
      <c r="E376" s="665" t="s">
        <v>5320</v>
      </c>
      <c r="F376" s="668">
        <v>60</v>
      </c>
      <c r="G376" s="668">
        <v>0</v>
      </c>
      <c r="H376" s="668"/>
      <c r="I376" s="668">
        <v>0</v>
      </c>
      <c r="J376" s="668">
        <v>65</v>
      </c>
      <c r="K376" s="668">
        <v>0</v>
      </c>
      <c r="L376" s="668"/>
      <c r="M376" s="668">
        <v>0</v>
      </c>
      <c r="N376" s="668">
        <v>89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527</v>
      </c>
      <c r="B377" s="665" t="s">
        <v>4859</v>
      </c>
      <c r="C377" s="665" t="s">
        <v>4694</v>
      </c>
      <c r="D377" s="665" t="s">
        <v>4800</v>
      </c>
      <c r="E377" s="665" t="s">
        <v>4801</v>
      </c>
      <c r="F377" s="668">
        <v>1</v>
      </c>
      <c r="G377" s="668">
        <v>763</v>
      </c>
      <c r="H377" s="668">
        <v>1</v>
      </c>
      <c r="I377" s="668">
        <v>763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527</v>
      </c>
      <c r="B378" s="665" t="s">
        <v>4859</v>
      </c>
      <c r="C378" s="665" t="s">
        <v>4694</v>
      </c>
      <c r="D378" s="665" t="s">
        <v>5321</v>
      </c>
      <c r="E378" s="665" t="s">
        <v>5322</v>
      </c>
      <c r="F378" s="668">
        <v>6</v>
      </c>
      <c r="G378" s="668">
        <v>21093</v>
      </c>
      <c r="H378" s="668">
        <v>1</v>
      </c>
      <c r="I378" s="668">
        <v>3515.5</v>
      </c>
      <c r="J378" s="668">
        <v>5</v>
      </c>
      <c r="K378" s="668">
        <v>17640</v>
      </c>
      <c r="L378" s="668">
        <v>0.83629640164983643</v>
      </c>
      <c r="M378" s="668">
        <v>3528</v>
      </c>
      <c r="N378" s="668">
        <v>5</v>
      </c>
      <c r="O378" s="668">
        <v>18185</v>
      </c>
      <c r="P378" s="681">
        <v>0.86213435736974353</v>
      </c>
      <c r="Q378" s="669">
        <v>3637</v>
      </c>
    </row>
    <row r="379" spans="1:17" ht="14.4" customHeight="1" x14ac:dyDescent="0.3">
      <c r="A379" s="664" t="s">
        <v>527</v>
      </c>
      <c r="B379" s="665" t="s">
        <v>4859</v>
      </c>
      <c r="C379" s="665" t="s">
        <v>4694</v>
      </c>
      <c r="D379" s="665" t="s">
        <v>5323</v>
      </c>
      <c r="E379" s="665" t="s">
        <v>5324</v>
      </c>
      <c r="F379" s="668">
        <v>2</v>
      </c>
      <c r="G379" s="668">
        <v>4918</v>
      </c>
      <c r="H379" s="668">
        <v>1</v>
      </c>
      <c r="I379" s="668">
        <v>2459</v>
      </c>
      <c r="J379" s="668">
        <v>3</v>
      </c>
      <c r="K379" s="668">
        <v>7395</v>
      </c>
      <c r="L379" s="668">
        <v>1.5036600244001628</v>
      </c>
      <c r="M379" s="668">
        <v>2465</v>
      </c>
      <c r="N379" s="668">
        <v>2</v>
      </c>
      <c r="O379" s="668">
        <v>5074</v>
      </c>
      <c r="P379" s="681">
        <v>1.0317202114680764</v>
      </c>
      <c r="Q379" s="669">
        <v>2537</v>
      </c>
    </row>
    <row r="380" spans="1:17" ht="14.4" customHeight="1" x14ac:dyDescent="0.3">
      <c r="A380" s="664" t="s">
        <v>527</v>
      </c>
      <c r="B380" s="665" t="s">
        <v>4859</v>
      </c>
      <c r="C380" s="665" t="s">
        <v>4694</v>
      </c>
      <c r="D380" s="665" t="s">
        <v>5325</v>
      </c>
      <c r="E380" s="665" t="s">
        <v>5326</v>
      </c>
      <c r="F380" s="668">
        <v>25</v>
      </c>
      <c r="G380" s="668">
        <v>99580</v>
      </c>
      <c r="H380" s="668">
        <v>1</v>
      </c>
      <c r="I380" s="668">
        <v>3983.2</v>
      </c>
      <c r="J380" s="668">
        <v>23</v>
      </c>
      <c r="K380" s="668">
        <v>92322</v>
      </c>
      <c r="L380" s="668">
        <v>0.92711387828881298</v>
      </c>
      <c r="M380" s="668">
        <v>4014</v>
      </c>
      <c r="N380" s="668">
        <v>33</v>
      </c>
      <c r="O380" s="668">
        <v>138765</v>
      </c>
      <c r="P380" s="681">
        <v>1.3935027113878289</v>
      </c>
      <c r="Q380" s="669">
        <v>4205</v>
      </c>
    </row>
    <row r="381" spans="1:17" ht="14.4" customHeight="1" x14ac:dyDescent="0.3">
      <c r="A381" s="664" t="s">
        <v>527</v>
      </c>
      <c r="B381" s="665" t="s">
        <v>4859</v>
      </c>
      <c r="C381" s="665" t="s">
        <v>4694</v>
      </c>
      <c r="D381" s="665" t="s">
        <v>5327</v>
      </c>
      <c r="E381" s="665" t="s">
        <v>5328</v>
      </c>
      <c r="F381" s="668">
        <v>2</v>
      </c>
      <c r="G381" s="668">
        <v>0</v>
      </c>
      <c r="H381" s="668"/>
      <c r="I381" s="668">
        <v>0</v>
      </c>
      <c r="J381" s="668">
        <v>3</v>
      </c>
      <c r="K381" s="668">
        <v>0</v>
      </c>
      <c r="L381" s="668"/>
      <c r="M381" s="668">
        <v>0</v>
      </c>
      <c r="N381" s="668">
        <v>1</v>
      </c>
      <c r="O381" s="668">
        <v>0</v>
      </c>
      <c r="P381" s="681"/>
      <c r="Q381" s="669">
        <v>0</v>
      </c>
    </row>
    <row r="382" spans="1:17" ht="14.4" customHeight="1" x14ac:dyDescent="0.3">
      <c r="A382" s="664" t="s">
        <v>527</v>
      </c>
      <c r="B382" s="665" t="s">
        <v>4859</v>
      </c>
      <c r="C382" s="665" t="s">
        <v>4694</v>
      </c>
      <c r="D382" s="665" t="s">
        <v>5329</v>
      </c>
      <c r="E382" s="665" t="s">
        <v>5330</v>
      </c>
      <c r="F382" s="668"/>
      <c r="G382" s="668"/>
      <c r="H382" s="668"/>
      <c r="I382" s="668"/>
      <c r="J382" s="668">
        <v>1</v>
      </c>
      <c r="K382" s="668">
        <v>0</v>
      </c>
      <c r="L382" s="668"/>
      <c r="M382" s="668">
        <v>0</v>
      </c>
      <c r="N382" s="668"/>
      <c r="O382" s="668"/>
      <c r="P382" s="681"/>
      <c r="Q382" s="669"/>
    </row>
    <row r="383" spans="1:17" ht="14.4" customHeight="1" x14ac:dyDescent="0.3">
      <c r="A383" s="664" t="s">
        <v>527</v>
      </c>
      <c r="B383" s="665" t="s">
        <v>4859</v>
      </c>
      <c r="C383" s="665" t="s">
        <v>4694</v>
      </c>
      <c r="D383" s="665" t="s">
        <v>5331</v>
      </c>
      <c r="E383" s="665" t="s">
        <v>5332</v>
      </c>
      <c r="F383" s="668">
        <v>7</v>
      </c>
      <c r="G383" s="668">
        <v>0</v>
      </c>
      <c r="H383" s="668"/>
      <c r="I383" s="668">
        <v>0</v>
      </c>
      <c r="J383" s="668">
        <v>13</v>
      </c>
      <c r="K383" s="668">
        <v>0</v>
      </c>
      <c r="L383" s="668"/>
      <c r="M383" s="668">
        <v>0</v>
      </c>
      <c r="N383" s="668">
        <v>9</v>
      </c>
      <c r="O383" s="668">
        <v>0</v>
      </c>
      <c r="P383" s="681"/>
      <c r="Q383" s="669">
        <v>0</v>
      </c>
    </row>
    <row r="384" spans="1:17" ht="14.4" customHeight="1" x14ac:dyDescent="0.3">
      <c r="A384" s="664" t="s">
        <v>527</v>
      </c>
      <c r="B384" s="665" t="s">
        <v>4859</v>
      </c>
      <c r="C384" s="665" t="s">
        <v>4694</v>
      </c>
      <c r="D384" s="665" t="s">
        <v>5333</v>
      </c>
      <c r="E384" s="665" t="s">
        <v>5334</v>
      </c>
      <c r="F384" s="668">
        <v>1</v>
      </c>
      <c r="G384" s="668">
        <v>3525</v>
      </c>
      <c r="H384" s="668">
        <v>1</v>
      </c>
      <c r="I384" s="668">
        <v>3525</v>
      </c>
      <c r="J384" s="668">
        <v>33</v>
      </c>
      <c r="K384" s="668">
        <v>117777</v>
      </c>
      <c r="L384" s="668">
        <v>33.411914893617023</v>
      </c>
      <c r="M384" s="668">
        <v>3569</v>
      </c>
      <c r="N384" s="668">
        <v>2</v>
      </c>
      <c r="O384" s="668">
        <v>7356</v>
      </c>
      <c r="P384" s="681">
        <v>2.0868085106382979</v>
      </c>
      <c r="Q384" s="669">
        <v>3678</v>
      </c>
    </row>
    <row r="385" spans="1:17" ht="14.4" customHeight="1" x14ac:dyDescent="0.3">
      <c r="A385" s="664" t="s">
        <v>527</v>
      </c>
      <c r="B385" s="665" t="s">
        <v>4859</v>
      </c>
      <c r="C385" s="665" t="s">
        <v>4694</v>
      </c>
      <c r="D385" s="665" t="s">
        <v>5335</v>
      </c>
      <c r="E385" s="665" t="s">
        <v>5336</v>
      </c>
      <c r="F385" s="668">
        <v>146</v>
      </c>
      <c r="G385" s="668">
        <v>678882</v>
      </c>
      <c r="H385" s="668">
        <v>1</v>
      </c>
      <c r="I385" s="668">
        <v>4649.8767123287671</v>
      </c>
      <c r="J385" s="668">
        <v>133</v>
      </c>
      <c r="K385" s="668">
        <v>621775</v>
      </c>
      <c r="L385" s="668">
        <v>0.91588081581187897</v>
      </c>
      <c r="M385" s="668">
        <v>4675</v>
      </c>
      <c r="N385" s="668">
        <v>145</v>
      </c>
      <c r="O385" s="668">
        <v>685507</v>
      </c>
      <c r="P385" s="681">
        <v>1.0097586914957239</v>
      </c>
      <c r="Q385" s="669">
        <v>4727.6344827586208</v>
      </c>
    </row>
    <row r="386" spans="1:17" ht="14.4" customHeight="1" x14ac:dyDescent="0.3">
      <c r="A386" s="664" t="s">
        <v>527</v>
      </c>
      <c r="B386" s="665" t="s">
        <v>4859</v>
      </c>
      <c r="C386" s="665" t="s">
        <v>4694</v>
      </c>
      <c r="D386" s="665" t="s">
        <v>5337</v>
      </c>
      <c r="E386" s="665" t="s">
        <v>5338</v>
      </c>
      <c r="F386" s="668">
        <v>103</v>
      </c>
      <c r="G386" s="668">
        <v>0</v>
      </c>
      <c r="H386" s="668"/>
      <c r="I386" s="668">
        <v>0</v>
      </c>
      <c r="J386" s="668">
        <v>132</v>
      </c>
      <c r="K386" s="668">
        <v>0</v>
      </c>
      <c r="L386" s="668"/>
      <c r="M386" s="668">
        <v>0</v>
      </c>
      <c r="N386" s="668">
        <v>127</v>
      </c>
      <c r="O386" s="668">
        <v>0</v>
      </c>
      <c r="P386" s="681"/>
      <c r="Q386" s="669">
        <v>0</v>
      </c>
    </row>
    <row r="387" spans="1:17" ht="14.4" customHeight="1" x14ac:dyDescent="0.3">
      <c r="A387" s="664" t="s">
        <v>527</v>
      </c>
      <c r="B387" s="665" t="s">
        <v>4859</v>
      </c>
      <c r="C387" s="665" t="s">
        <v>4694</v>
      </c>
      <c r="D387" s="665" t="s">
        <v>5339</v>
      </c>
      <c r="E387" s="665" t="s">
        <v>5340</v>
      </c>
      <c r="F387" s="668">
        <v>11</v>
      </c>
      <c r="G387" s="668">
        <v>0</v>
      </c>
      <c r="H387" s="668"/>
      <c r="I387" s="668">
        <v>0</v>
      </c>
      <c r="J387" s="668">
        <v>7</v>
      </c>
      <c r="K387" s="668">
        <v>0</v>
      </c>
      <c r="L387" s="668"/>
      <c r="M387" s="668">
        <v>0</v>
      </c>
      <c r="N387" s="668">
        <v>9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527</v>
      </c>
      <c r="B388" s="665" t="s">
        <v>4859</v>
      </c>
      <c r="C388" s="665" t="s">
        <v>4694</v>
      </c>
      <c r="D388" s="665" t="s">
        <v>5341</v>
      </c>
      <c r="E388" s="665" t="s">
        <v>5342</v>
      </c>
      <c r="F388" s="668">
        <v>13</v>
      </c>
      <c r="G388" s="668">
        <v>0</v>
      </c>
      <c r="H388" s="668"/>
      <c r="I388" s="668">
        <v>0</v>
      </c>
      <c r="J388" s="668">
        <v>7</v>
      </c>
      <c r="K388" s="668">
        <v>0</v>
      </c>
      <c r="L388" s="668"/>
      <c r="M388" s="668">
        <v>0</v>
      </c>
      <c r="N388" s="668">
        <v>10</v>
      </c>
      <c r="O388" s="668">
        <v>0</v>
      </c>
      <c r="P388" s="681"/>
      <c r="Q388" s="669">
        <v>0</v>
      </c>
    </row>
    <row r="389" spans="1:17" ht="14.4" customHeight="1" x14ac:dyDescent="0.3">
      <c r="A389" s="664" t="s">
        <v>527</v>
      </c>
      <c r="B389" s="665" t="s">
        <v>4859</v>
      </c>
      <c r="C389" s="665" t="s">
        <v>4694</v>
      </c>
      <c r="D389" s="665" t="s">
        <v>5343</v>
      </c>
      <c r="E389" s="665" t="s">
        <v>5344</v>
      </c>
      <c r="F389" s="668">
        <v>37</v>
      </c>
      <c r="G389" s="668">
        <v>227670</v>
      </c>
      <c r="H389" s="668">
        <v>1</v>
      </c>
      <c r="I389" s="668">
        <v>6153.2432432432433</v>
      </c>
      <c r="J389" s="668">
        <v>46</v>
      </c>
      <c r="K389" s="668">
        <v>284188</v>
      </c>
      <c r="L389" s="668">
        <v>1.248245267272807</v>
      </c>
      <c r="M389" s="668">
        <v>6178</v>
      </c>
      <c r="N389" s="668">
        <v>51</v>
      </c>
      <c r="O389" s="668">
        <v>321504</v>
      </c>
      <c r="P389" s="681">
        <v>1.4121491632626169</v>
      </c>
      <c r="Q389" s="669">
        <v>6304</v>
      </c>
    </row>
    <row r="390" spans="1:17" ht="14.4" customHeight="1" x14ac:dyDescent="0.3">
      <c r="A390" s="664" t="s">
        <v>527</v>
      </c>
      <c r="B390" s="665" t="s">
        <v>4859</v>
      </c>
      <c r="C390" s="665" t="s">
        <v>4694</v>
      </c>
      <c r="D390" s="665" t="s">
        <v>5345</v>
      </c>
      <c r="E390" s="665" t="s">
        <v>5346</v>
      </c>
      <c r="F390" s="668">
        <v>1</v>
      </c>
      <c r="G390" s="668">
        <v>0</v>
      </c>
      <c r="H390" s="668"/>
      <c r="I390" s="668">
        <v>0</v>
      </c>
      <c r="J390" s="668"/>
      <c r="K390" s="668"/>
      <c r="L390" s="668"/>
      <c r="M390" s="668"/>
      <c r="N390" s="668">
        <v>2</v>
      </c>
      <c r="O390" s="668">
        <v>0</v>
      </c>
      <c r="P390" s="681"/>
      <c r="Q390" s="669">
        <v>0</v>
      </c>
    </row>
    <row r="391" spans="1:17" ht="14.4" customHeight="1" x14ac:dyDescent="0.3">
      <c r="A391" s="664" t="s">
        <v>527</v>
      </c>
      <c r="B391" s="665" t="s">
        <v>4859</v>
      </c>
      <c r="C391" s="665" t="s">
        <v>4694</v>
      </c>
      <c r="D391" s="665" t="s">
        <v>5347</v>
      </c>
      <c r="E391" s="665" t="s">
        <v>5348</v>
      </c>
      <c r="F391" s="668">
        <v>19</v>
      </c>
      <c r="G391" s="668">
        <v>0</v>
      </c>
      <c r="H391" s="668"/>
      <c r="I391" s="668">
        <v>0</v>
      </c>
      <c r="J391" s="668">
        <v>18</v>
      </c>
      <c r="K391" s="668">
        <v>0</v>
      </c>
      <c r="L391" s="668"/>
      <c r="M391" s="668">
        <v>0</v>
      </c>
      <c r="N391" s="668">
        <v>19</v>
      </c>
      <c r="O391" s="668">
        <v>0</v>
      </c>
      <c r="P391" s="681"/>
      <c r="Q391" s="669">
        <v>0</v>
      </c>
    </row>
    <row r="392" spans="1:17" ht="14.4" customHeight="1" x14ac:dyDescent="0.3">
      <c r="A392" s="664" t="s">
        <v>527</v>
      </c>
      <c r="B392" s="665" t="s">
        <v>4859</v>
      </c>
      <c r="C392" s="665" t="s">
        <v>4694</v>
      </c>
      <c r="D392" s="665" t="s">
        <v>5349</v>
      </c>
      <c r="E392" s="665" t="s">
        <v>5350</v>
      </c>
      <c r="F392" s="668">
        <v>13</v>
      </c>
      <c r="G392" s="668">
        <v>0</v>
      </c>
      <c r="H392" s="668"/>
      <c r="I392" s="668">
        <v>0</v>
      </c>
      <c r="J392" s="668">
        <v>11</v>
      </c>
      <c r="K392" s="668">
        <v>0</v>
      </c>
      <c r="L392" s="668"/>
      <c r="M392" s="668">
        <v>0</v>
      </c>
      <c r="N392" s="668">
        <v>18</v>
      </c>
      <c r="O392" s="668">
        <v>0</v>
      </c>
      <c r="P392" s="681"/>
      <c r="Q392" s="669">
        <v>0</v>
      </c>
    </row>
    <row r="393" spans="1:17" ht="14.4" customHeight="1" x14ac:dyDescent="0.3">
      <c r="A393" s="664" t="s">
        <v>527</v>
      </c>
      <c r="B393" s="665" t="s">
        <v>4859</v>
      </c>
      <c r="C393" s="665" t="s">
        <v>4694</v>
      </c>
      <c r="D393" s="665" t="s">
        <v>5351</v>
      </c>
      <c r="E393" s="665" t="s">
        <v>5352</v>
      </c>
      <c r="F393" s="668"/>
      <c r="G393" s="668"/>
      <c r="H393" s="668"/>
      <c r="I393" s="668"/>
      <c r="J393" s="668">
        <v>1</v>
      </c>
      <c r="K393" s="668">
        <v>5137</v>
      </c>
      <c r="L393" s="668"/>
      <c r="M393" s="668">
        <v>5137</v>
      </c>
      <c r="N393" s="668"/>
      <c r="O393" s="668"/>
      <c r="P393" s="681"/>
      <c r="Q393" s="669"/>
    </row>
    <row r="394" spans="1:17" ht="14.4" customHeight="1" x14ac:dyDescent="0.3">
      <c r="A394" s="664" t="s">
        <v>527</v>
      </c>
      <c r="B394" s="665" t="s">
        <v>4859</v>
      </c>
      <c r="C394" s="665" t="s">
        <v>4694</v>
      </c>
      <c r="D394" s="665" t="s">
        <v>5353</v>
      </c>
      <c r="E394" s="665" t="s">
        <v>5354</v>
      </c>
      <c r="F394" s="668">
        <v>40</v>
      </c>
      <c r="G394" s="668">
        <v>0</v>
      </c>
      <c r="H394" s="668"/>
      <c r="I394" s="668">
        <v>0</v>
      </c>
      <c r="J394" s="668">
        <v>27</v>
      </c>
      <c r="K394" s="668">
        <v>0</v>
      </c>
      <c r="L394" s="668"/>
      <c r="M394" s="668">
        <v>0</v>
      </c>
      <c r="N394" s="668">
        <v>31</v>
      </c>
      <c r="O394" s="668">
        <v>0</v>
      </c>
      <c r="P394" s="681"/>
      <c r="Q394" s="669">
        <v>0</v>
      </c>
    </row>
    <row r="395" spans="1:17" ht="14.4" customHeight="1" x14ac:dyDescent="0.3">
      <c r="A395" s="664" t="s">
        <v>527</v>
      </c>
      <c r="B395" s="665" t="s">
        <v>4859</v>
      </c>
      <c r="C395" s="665" t="s">
        <v>4694</v>
      </c>
      <c r="D395" s="665" t="s">
        <v>5355</v>
      </c>
      <c r="E395" s="665" t="s">
        <v>5356</v>
      </c>
      <c r="F395" s="668">
        <v>18</v>
      </c>
      <c r="G395" s="668">
        <v>0</v>
      </c>
      <c r="H395" s="668"/>
      <c r="I395" s="668">
        <v>0</v>
      </c>
      <c r="J395" s="668">
        <v>16</v>
      </c>
      <c r="K395" s="668">
        <v>0</v>
      </c>
      <c r="L395" s="668"/>
      <c r="M395" s="668">
        <v>0</v>
      </c>
      <c r="N395" s="668">
        <v>11</v>
      </c>
      <c r="O395" s="668">
        <v>0</v>
      </c>
      <c r="P395" s="681"/>
      <c r="Q395" s="669">
        <v>0</v>
      </c>
    </row>
    <row r="396" spans="1:17" ht="14.4" customHeight="1" x14ac:dyDescent="0.3">
      <c r="A396" s="664" t="s">
        <v>527</v>
      </c>
      <c r="B396" s="665" t="s">
        <v>4859</v>
      </c>
      <c r="C396" s="665" t="s">
        <v>4694</v>
      </c>
      <c r="D396" s="665" t="s">
        <v>5357</v>
      </c>
      <c r="E396" s="665" t="s">
        <v>5358</v>
      </c>
      <c r="F396" s="668">
        <v>41</v>
      </c>
      <c r="G396" s="668">
        <v>319506</v>
      </c>
      <c r="H396" s="668">
        <v>1</v>
      </c>
      <c r="I396" s="668">
        <v>7792.8292682926831</v>
      </c>
      <c r="J396" s="668">
        <v>26</v>
      </c>
      <c r="K396" s="668">
        <v>203606</v>
      </c>
      <c r="L396" s="668">
        <v>0.63725250856008964</v>
      </c>
      <c r="M396" s="668">
        <v>7831</v>
      </c>
      <c r="N396" s="668">
        <v>29</v>
      </c>
      <c r="O396" s="668">
        <v>234030</v>
      </c>
      <c r="P396" s="681">
        <v>0.73247450752098553</v>
      </c>
      <c r="Q396" s="669">
        <v>8070</v>
      </c>
    </row>
    <row r="397" spans="1:17" ht="14.4" customHeight="1" x14ac:dyDescent="0.3">
      <c r="A397" s="664" t="s">
        <v>527</v>
      </c>
      <c r="B397" s="665" t="s">
        <v>4859</v>
      </c>
      <c r="C397" s="665" t="s">
        <v>4694</v>
      </c>
      <c r="D397" s="665" t="s">
        <v>5359</v>
      </c>
      <c r="E397" s="665" t="s">
        <v>5360</v>
      </c>
      <c r="F397" s="668">
        <v>26</v>
      </c>
      <c r="G397" s="668">
        <v>276950</v>
      </c>
      <c r="H397" s="668">
        <v>1</v>
      </c>
      <c r="I397" s="668">
        <v>10651.923076923076</v>
      </c>
      <c r="J397" s="668">
        <v>18</v>
      </c>
      <c r="K397" s="668">
        <v>192510</v>
      </c>
      <c r="L397" s="668">
        <v>0.6951074201119336</v>
      </c>
      <c r="M397" s="668">
        <v>10695</v>
      </c>
      <c r="N397" s="668">
        <v>23</v>
      </c>
      <c r="O397" s="668">
        <v>253092</v>
      </c>
      <c r="P397" s="681">
        <v>0.91385448636938071</v>
      </c>
      <c r="Q397" s="669">
        <v>11004</v>
      </c>
    </row>
    <row r="398" spans="1:17" ht="14.4" customHeight="1" x14ac:dyDescent="0.3">
      <c r="A398" s="664" t="s">
        <v>527</v>
      </c>
      <c r="B398" s="665" t="s">
        <v>4859</v>
      </c>
      <c r="C398" s="665" t="s">
        <v>4694</v>
      </c>
      <c r="D398" s="665" t="s">
        <v>5361</v>
      </c>
      <c r="E398" s="665" t="s">
        <v>5362</v>
      </c>
      <c r="F398" s="668">
        <v>31</v>
      </c>
      <c r="G398" s="668">
        <v>0</v>
      </c>
      <c r="H398" s="668"/>
      <c r="I398" s="668">
        <v>0</v>
      </c>
      <c r="J398" s="668">
        <v>41</v>
      </c>
      <c r="K398" s="668">
        <v>0</v>
      </c>
      <c r="L398" s="668"/>
      <c r="M398" s="668">
        <v>0</v>
      </c>
      <c r="N398" s="668">
        <v>22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527</v>
      </c>
      <c r="B399" s="665" t="s">
        <v>4859</v>
      </c>
      <c r="C399" s="665" t="s">
        <v>4694</v>
      </c>
      <c r="D399" s="665" t="s">
        <v>5363</v>
      </c>
      <c r="E399" s="665" t="s">
        <v>5364</v>
      </c>
      <c r="F399" s="668">
        <v>26</v>
      </c>
      <c r="G399" s="668">
        <v>0</v>
      </c>
      <c r="H399" s="668"/>
      <c r="I399" s="668">
        <v>0</v>
      </c>
      <c r="J399" s="668">
        <v>11</v>
      </c>
      <c r="K399" s="668">
        <v>0</v>
      </c>
      <c r="L399" s="668"/>
      <c r="M399" s="668">
        <v>0</v>
      </c>
      <c r="N399" s="668">
        <v>24</v>
      </c>
      <c r="O399" s="668">
        <v>0</v>
      </c>
      <c r="P399" s="681"/>
      <c r="Q399" s="669">
        <v>0</v>
      </c>
    </row>
    <row r="400" spans="1:17" ht="14.4" customHeight="1" x14ac:dyDescent="0.3">
      <c r="A400" s="664" t="s">
        <v>527</v>
      </c>
      <c r="B400" s="665" t="s">
        <v>4859</v>
      </c>
      <c r="C400" s="665" t="s">
        <v>4694</v>
      </c>
      <c r="D400" s="665" t="s">
        <v>5365</v>
      </c>
      <c r="E400" s="665" t="s">
        <v>5366</v>
      </c>
      <c r="F400" s="668">
        <v>11</v>
      </c>
      <c r="G400" s="668">
        <v>0</v>
      </c>
      <c r="H400" s="668"/>
      <c r="I400" s="668">
        <v>0</v>
      </c>
      <c r="J400" s="668">
        <v>15</v>
      </c>
      <c r="K400" s="668">
        <v>0</v>
      </c>
      <c r="L400" s="668"/>
      <c r="M400" s="668">
        <v>0</v>
      </c>
      <c r="N400" s="668">
        <v>38</v>
      </c>
      <c r="O400" s="668">
        <v>0</v>
      </c>
      <c r="P400" s="681"/>
      <c r="Q400" s="669">
        <v>0</v>
      </c>
    </row>
    <row r="401" spans="1:17" ht="14.4" customHeight="1" x14ac:dyDescent="0.3">
      <c r="A401" s="664" t="s">
        <v>527</v>
      </c>
      <c r="B401" s="665" t="s">
        <v>4859</v>
      </c>
      <c r="C401" s="665" t="s">
        <v>4694</v>
      </c>
      <c r="D401" s="665" t="s">
        <v>5367</v>
      </c>
      <c r="E401" s="665" t="s">
        <v>5368</v>
      </c>
      <c r="F401" s="668">
        <v>4</v>
      </c>
      <c r="G401" s="668">
        <v>84044</v>
      </c>
      <c r="H401" s="668">
        <v>1</v>
      </c>
      <c r="I401" s="668">
        <v>21011</v>
      </c>
      <c r="J401" s="668">
        <v>2</v>
      </c>
      <c r="K401" s="668">
        <v>42130</v>
      </c>
      <c r="L401" s="668">
        <v>0.50128504116891148</v>
      </c>
      <c r="M401" s="668">
        <v>21065</v>
      </c>
      <c r="N401" s="668">
        <v>1</v>
      </c>
      <c r="O401" s="668">
        <v>21838</v>
      </c>
      <c r="P401" s="681">
        <v>0.25984008376564655</v>
      </c>
      <c r="Q401" s="669">
        <v>21838</v>
      </c>
    </row>
    <row r="402" spans="1:17" ht="14.4" customHeight="1" x14ac:dyDescent="0.3">
      <c r="A402" s="664" t="s">
        <v>527</v>
      </c>
      <c r="B402" s="665" t="s">
        <v>4859</v>
      </c>
      <c r="C402" s="665" t="s">
        <v>4694</v>
      </c>
      <c r="D402" s="665" t="s">
        <v>5369</v>
      </c>
      <c r="E402" s="665" t="s">
        <v>5370</v>
      </c>
      <c r="F402" s="668">
        <v>32</v>
      </c>
      <c r="G402" s="668">
        <v>0</v>
      </c>
      <c r="H402" s="668"/>
      <c r="I402" s="668">
        <v>0</v>
      </c>
      <c r="J402" s="668">
        <v>40</v>
      </c>
      <c r="K402" s="668">
        <v>0</v>
      </c>
      <c r="L402" s="668"/>
      <c r="M402" s="668">
        <v>0</v>
      </c>
      <c r="N402" s="668">
        <v>40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527</v>
      </c>
      <c r="B403" s="665" t="s">
        <v>4859</v>
      </c>
      <c r="C403" s="665" t="s">
        <v>4694</v>
      </c>
      <c r="D403" s="665" t="s">
        <v>5371</v>
      </c>
      <c r="E403" s="665" t="s">
        <v>5372</v>
      </c>
      <c r="F403" s="668">
        <v>9</v>
      </c>
      <c r="G403" s="668">
        <v>31731</v>
      </c>
      <c r="H403" s="668">
        <v>1</v>
      </c>
      <c r="I403" s="668">
        <v>3525.6666666666665</v>
      </c>
      <c r="J403" s="668">
        <v>6</v>
      </c>
      <c r="K403" s="668">
        <v>21342</v>
      </c>
      <c r="L403" s="668">
        <v>0.67259147206202141</v>
      </c>
      <c r="M403" s="668">
        <v>3557</v>
      </c>
      <c r="N403" s="668">
        <v>4</v>
      </c>
      <c r="O403" s="668">
        <v>14812</v>
      </c>
      <c r="P403" s="681">
        <v>0.46679902934039269</v>
      </c>
      <c r="Q403" s="669">
        <v>3703</v>
      </c>
    </row>
    <row r="404" spans="1:17" ht="14.4" customHeight="1" x14ac:dyDescent="0.3">
      <c r="A404" s="664" t="s">
        <v>527</v>
      </c>
      <c r="B404" s="665" t="s">
        <v>4859</v>
      </c>
      <c r="C404" s="665" t="s">
        <v>4694</v>
      </c>
      <c r="D404" s="665" t="s">
        <v>5373</v>
      </c>
      <c r="E404" s="665" t="s">
        <v>5374</v>
      </c>
      <c r="F404" s="668">
        <v>4</v>
      </c>
      <c r="G404" s="668">
        <v>0</v>
      </c>
      <c r="H404" s="668"/>
      <c r="I404" s="668">
        <v>0</v>
      </c>
      <c r="J404" s="668">
        <v>2</v>
      </c>
      <c r="K404" s="668">
        <v>0</v>
      </c>
      <c r="L404" s="668"/>
      <c r="M404" s="668">
        <v>0</v>
      </c>
      <c r="N404" s="668">
        <v>6</v>
      </c>
      <c r="O404" s="668">
        <v>0</v>
      </c>
      <c r="P404" s="681"/>
      <c r="Q404" s="669">
        <v>0</v>
      </c>
    </row>
    <row r="405" spans="1:17" ht="14.4" customHeight="1" x14ac:dyDescent="0.3">
      <c r="A405" s="664" t="s">
        <v>527</v>
      </c>
      <c r="B405" s="665" t="s">
        <v>4859</v>
      </c>
      <c r="C405" s="665" t="s">
        <v>4694</v>
      </c>
      <c r="D405" s="665" t="s">
        <v>5375</v>
      </c>
      <c r="E405" s="665" t="s">
        <v>5376</v>
      </c>
      <c r="F405" s="668">
        <v>8</v>
      </c>
      <c r="G405" s="668">
        <v>0</v>
      </c>
      <c r="H405" s="668"/>
      <c r="I405" s="668">
        <v>0</v>
      </c>
      <c r="J405" s="668">
        <v>10</v>
      </c>
      <c r="K405" s="668">
        <v>0</v>
      </c>
      <c r="L405" s="668"/>
      <c r="M405" s="668">
        <v>0</v>
      </c>
      <c r="N405" s="668">
        <v>12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527</v>
      </c>
      <c r="B406" s="665" t="s">
        <v>4859</v>
      </c>
      <c r="C406" s="665" t="s">
        <v>4694</v>
      </c>
      <c r="D406" s="665" t="s">
        <v>5377</v>
      </c>
      <c r="E406" s="665" t="s">
        <v>5378</v>
      </c>
      <c r="F406" s="668">
        <v>1</v>
      </c>
      <c r="G406" s="668">
        <v>0</v>
      </c>
      <c r="H406" s="668"/>
      <c r="I406" s="668">
        <v>0</v>
      </c>
      <c r="J406" s="668">
        <v>3</v>
      </c>
      <c r="K406" s="668">
        <v>0</v>
      </c>
      <c r="L406" s="668"/>
      <c r="M406" s="668">
        <v>0</v>
      </c>
      <c r="N406" s="668"/>
      <c r="O406" s="668"/>
      <c r="P406" s="681"/>
      <c r="Q406" s="669"/>
    </row>
    <row r="407" spans="1:17" ht="14.4" customHeight="1" x14ac:dyDescent="0.3">
      <c r="A407" s="664" t="s">
        <v>527</v>
      </c>
      <c r="B407" s="665" t="s">
        <v>4859</v>
      </c>
      <c r="C407" s="665" t="s">
        <v>4694</v>
      </c>
      <c r="D407" s="665" t="s">
        <v>5379</v>
      </c>
      <c r="E407" s="665" t="s">
        <v>5374</v>
      </c>
      <c r="F407" s="668">
        <v>1</v>
      </c>
      <c r="G407" s="668">
        <v>0</v>
      </c>
      <c r="H407" s="668"/>
      <c r="I407" s="668">
        <v>0</v>
      </c>
      <c r="J407" s="668"/>
      <c r="K407" s="668"/>
      <c r="L407" s="668"/>
      <c r="M407" s="668"/>
      <c r="N407" s="668">
        <v>1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527</v>
      </c>
      <c r="B408" s="665" t="s">
        <v>4859</v>
      </c>
      <c r="C408" s="665" t="s">
        <v>4694</v>
      </c>
      <c r="D408" s="665" t="s">
        <v>5380</v>
      </c>
      <c r="E408" s="665" t="s">
        <v>5381</v>
      </c>
      <c r="F408" s="668">
        <v>7</v>
      </c>
      <c r="G408" s="668">
        <v>13524</v>
      </c>
      <c r="H408" s="668">
        <v>1</v>
      </c>
      <c r="I408" s="668">
        <v>1932</v>
      </c>
      <c r="J408" s="668">
        <v>6</v>
      </c>
      <c r="K408" s="668">
        <v>11640</v>
      </c>
      <c r="L408" s="668">
        <v>0.86069210292812781</v>
      </c>
      <c r="M408" s="668">
        <v>1940</v>
      </c>
      <c r="N408" s="668">
        <v>4</v>
      </c>
      <c r="O408" s="668">
        <v>7864</v>
      </c>
      <c r="P408" s="681">
        <v>0.58148476782017156</v>
      </c>
      <c r="Q408" s="669">
        <v>1966</v>
      </c>
    </row>
    <row r="409" spans="1:17" ht="14.4" customHeight="1" x14ac:dyDescent="0.3">
      <c r="A409" s="664" t="s">
        <v>527</v>
      </c>
      <c r="B409" s="665" t="s">
        <v>4859</v>
      </c>
      <c r="C409" s="665" t="s">
        <v>4694</v>
      </c>
      <c r="D409" s="665" t="s">
        <v>5382</v>
      </c>
      <c r="E409" s="665" t="s">
        <v>5383</v>
      </c>
      <c r="F409" s="668">
        <v>11</v>
      </c>
      <c r="G409" s="668">
        <v>0</v>
      </c>
      <c r="H409" s="668"/>
      <c r="I409" s="668">
        <v>0</v>
      </c>
      <c r="J409" s="668">
        <v>16</v>
      </c>
      <c r="K409" s="668">
        <v>0</v>
      </c>
      <c r="L409" s="668"/>
      <c r="M409" s="668">
        <v>0</v>
      </c>
      <c r="N409" s="668">
        <v>18</v>
      </c>
      <c r="O409" s="668">
        <v>0</v>
      </c>
      <c r="P409" s="681"/>
      <c r="Q409" s="669">
        <v>0</v>
      </c>
    </row>
    <row r="410" spans="1:17" ht="14.4" customHeight="1" x14ac:dyDescent="0.3">
      <c r="A410" s="664" t="s">
        <v>527</v>
      </c>
      <c r="B410" s="665" t="s">
        <v>4859</v>
      </c>
      <c r="C410" s="665" t="s">
        <v>4694</v>
      </c>
      <c r="D410" s="665" t="s">
        <v>5384</v>
      </c>
      <c r="E410" s="665" t="s">
        <v>5385</v>
      </c>
      <c r="F410" s="668">
        <v>1</v>
      </c>
      <c r="G410" s="668">
        <v>0</v>
      </c>
      <c r="H410" s="668"/>
      <c r="I410" s="668">
        <v>0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527</v>
      </c>
      <c r="B411" s="665" t="s">
        <v>4859</v>
      </c>
      <c r="C411" s="665" t="s">
        <v>4694</v>
      </c>
      <c r="D411" s="665" t="s">
        <v>5386</v>
      </c>
      <c r="E411" s="665" t="s">
        <v>5387</v>
      </c>
      <c r="F411" s="668">
        <v>8</v>
      </c>
      <c r="G411" s="668">
        <v>0</v>
      </c>
      <c r="H411" s="668"/>
      <c r="I411" s="668">
        <v>0</v>
      </c>
      <c r="J411" s="668">
        <v>4</v>
      </c>
      <c r="K411" s="668">
        <v>0</v>
      </c>
      <c r="L411" s="668"/>
      <c r="M411" s="668">
        <v>0</v>
      </c>
      <c r="N411" s="668">
        <v>3</v>
      </c>
      <c r="O411" s="668">
        <v>0</v>
      </c>
      <c r="P411" s="681"/>
      <c r="Q411" s="669">
        <v>0</v>
      </c>
    </row>
    <row r="412" spans="1:17" ht="14.4" customHeight="1" x14ac:dyDescent="0.3">
      <c r="A412" s="664" t="s">
        <v>527</v>
      </c>
      <c r="B412" s="665" t="s">
        <v>4859</v>
      </c>
      <c r="C412" s="665" t="s">
        <v>4694</v>
      </c>
      <c r="D412" s="665" t="s">
        <v>5388</v>
      </c>
      <c r="E412" s="665" t="s">
        <v>5389</v>
      </c>
      <c r="F412" s="668">
        <v>2</v>
      </c>
      <c r="G412" s="668">
        <v>8420</v>
      </c>
      <c r="H412" s="668">
        <v>1</v>
      </c>
      <c r="I412" s="668">
        <v>4210</v>
      </c>
      <c r="J412" s="668"/>
      <c r="K412" s="668"/>
      <c r="L412" s="668"/>
      <c r="M412" s="668"/>
      <c r="N412" s="668">
        <v>3</v>
      </c>
      <c r="O412" s="668">
        <v>13296</v>
      </c>
      <c r="P412" s="681">
        <v>1.5790973871733966</v>
      </c>
      <c r="Q412" s="669">
        <v>4432</v>
      </c>
    </row>
    <row r="413" spans="1:17" ht="14.4" customHeight="1" x14ac:dyDescent="0.3">
      <c r="A413" s="664" t="s">
        <v>527</v>
      </c>
      <c r="B413" s="665" t="s">
        <v>4859</v>
      </c>
      <c r="C413" s="665" t="s">
        <v>4694</v>
      </c>
      <c r="D413" s="665" t="s">
        <v>5390</v>
      </c>
      <c r="E413" s="665" t="s">
        <v>5391</v>
      </c>
      <c r="F413" s="668">
        <v>3</v>
      </c>
      <c r="G413" s="668">
        <v>0</v>
      </c>
      <c r="H413" s="668"/>
      <c r="I413" s="668">
        <v>0</v>
      </c>
      <c r="J413" s="668">
        <v>4</v>
      </c>
      <c r="K413" s="668">
        <v>0</v>
      </c>
      <c r="L413" s="668"/>
      <c r="M413" s="668">
        <v>0</v>
      </c>
      <c r="N413" s="668"/>
      <c r="O413" s="668"/>
      <c r="P413" s="681"/>
      <c r="Q413" s="669"/>
    </row>
    <row r="414" spans="1:17" ht="14.4" customHeight="1" x14ac:dyDescent="0.3">
      <c r="A414" s="664" t="s">
        <v>527</v>
      </c>
      <c r="B414" s="665" t="s">
        <v>4859</v>
      </c>
      <c r="C414" s="665" t="s">
        <v>4694</v>
      </c>
      <c r="D414" s="665" t="s">
        <v>5392</v>
      </c>
      <c r="E414" s="665" t="s">
        <v>5393</v>
      </c>
      <c r="F414" s="668">
        <v>1</v>
      </c>
      <c r="G414" s="668">
        <v>0</v>
      </c>
      <c r="H414" s="668"/>
      <c r="I414" s="668">
        <v>0</v>
      </c>
      <c r="J414" s="668"/>
      <c r="K414" s="668"/>
      <c r="L414" s="668"/>
      <c r="M414" s="668"/>
      <c r="N414" s="668">
        <v>2</v>
      </c>
      <c r="O414" s="668">
        <v>0</v>
      </c>
      <c r="P414" s="681"/>
      <c r="Q414" s="669">
        <v>0</v>
      </c>
    </row>
    <row r="415" spans="1:17" ht="14.4" customHeight="1" x14ac:dyDescent="0.3">
      <c r="A415" s="664" t="s">
        <v>527</v>
      </c>
      <c r="B415" s="665" t="s">
        <v>4859</v>
      </c>
      <c r="C415" s="665" t="s">
        <v>4694</v>
      </c>
      <c r="D415" s="665" t="s">
        <v>5394</v>
      </c>
      <c r="E415" s="665" t="s">
        <v>5395</v>
      </c>
      <c r="F415" s="668">
        <v>3</v>
      </c>
      <c r="G415" s="668">
        <v>0</v>
      </c>
      <c r="H415" s="668"/>
      <c r="I415" s="668">
        <v>0</v>
      </c>
      <c r="J415" s="668">
        <v>5</v>
      </c>
      <c r="K415" s="668">
        <v>0</v>
      </c>
      <c r="L415" s="668"/>
      <c r="M415" s="668">
        <v>0</v>
      </c>
      <c r="N415" s="668">
        <v>2</v>
      </c>
      <c r="O415" s="668">
        <v>0</v>
      </c>
      <c r="P415" s="681"/>
      <c r="Q415" s="669">
        <v>0</v>
      </c>
    </row>
    <row r="416" spans="1:17" ht="14.4" customHeight="1" x14ac:dyDescent="0.3">
      <c r="A416" s="664" t="s">
        <v>527</v>
      </c>
      <c r="B416" s="665" t="s">
        <v>4859</v>
      </c>
      <c r="C416" s="665" t="s">
        <v>4694</v>
      </c>
      <c r="D416" s="665" t="s">
        <v>5396</v>
      </c>
      <c r="E416" s="665" t="s">
        <v>5397</v>
      </c>
      <c r="F416" s="668">
        <v>2</v>
      </c>
      <c r="G416" s="668">
        <v>0</v>
      </c>
      <c r="H416" s="668"/>
      <c r="I416" s="668">
        <v>0</v>
      </c>
      <c r="J416" s="668">
        <v>1</v>
      </c>
      <c r="K416" s="668">
        <v>0</v>
      </c>
      <c r="L416" s="668"/>
      <c r="M416" s="668">
        <v>0</v>
      </c>
      <c r="N416" s="668"/>
      <c r="O416" s="668"/>
      <c r="P416" s="681"/>
      <c r="Q416" s="669"/>
    </row>
    <row r="417" spans="1:17" ht="14.4" customHeight="1" x14ac:dyDescent="0.3">
      <c r="A417" s="664" t="s">
        <v>527</v>
      </c>
      <c r="B417" s="665" t="s">
        <v>4859</v>
      </c>
      <c r="C417" s="665" t="s">
        <v>4694</v>
      </c>
      <c r="D417" s="665" t="s">
        <v>5398</v>
      </c>
      <c r="E417" s="665" t="s">
        <v>5399</v>
      </c>
      <c r="F417" s="668">
        <v>3</v>
      </c>
      <c r="G417" s="668">
        <v>0</v>
      </c>
      <c r="H417" s="668"/>
      <c r="I417" s="668">
        <v>0</v>
      </c>
      <c r="J417" s="668">
        <v>5</v>
      </c>
      <c r="K417" s="668">
        <v>0</v>
      </c>
      <c r="L417" s="668"/>
      <c r="M417" s="668">
        <v>0</v>
      </c>
      <c r="N417" s="668">
        <v>6</v>
      </c>
      <c r="O417" s="668">
        <v>0</v>
      </c>
      <c r="P417" s="681"/>
      <c r="Q417" s="669">
        <v>0</v>
      </c>
    </row>
    <row r="418" spans="1:17" ht="14.4" customHeight="1" x14ac:dyDescent="0.3">
      <c r="A418" s="664" t="s">
        <v>527</v>
      </c>
      <c r="B418" s="665" t="s">
        <v>4859</v>
      </c>
      <c r="C418" s="665" t="s">
        <v>4694</v>
      </c>
      <c r="D418" s="665" t="s">
        <v>5400</v>
      </c>
      <c r="E418" s="665" t="s">
        <v>5401</v>
      </c>
      <c r="F418" s="668">
        <v>3</v>
      </c>
      <c r="G418" s="668">
        <v>0</v>
      </c>
      <c r="H418" s="668"/>
      <c r="I418" s="668">
        <v>0</v>
      </c>
      <c r="J418" s="668">
        <v>4</v>
      </c>
      <c r="K418" s="668">
        <v>0</v>
      </c>
      <c r="L418" s="668"/>
      <c r="M418" s="668">
        <v>0</v>
      </c>
      <c r="N418" s="668"/>
      <c r="O418" s="668"/>
      <c r="P418" s="681"/>
      <c r="Q418" s="669"/>
    </row>
    <row r="419" spans="1:17" ht="14.4" customHeight="1" x14ac:dyDescent="0.3">
      <c r="A419" s="664" t="s">
        <v>527</v>
      </c>
      <c r="B419" s="665" t="s">
        <v>4859</v>
      </c>
      <c r="C419" s="665" t="s">
        <v>4694</v>
      </c>
      <c r="D419" s="665" t="s">
        <v>5402</v>
      </c>
      <c r="E419" s="665" t="s">
        <v>5403</v>
      </c>
      <c r="F419" s="668">
        <v>4</v>
      </c>
      <c r="G419" s="668">
        <v>0</v>
      </c>
      <c r="H419" s="668"/>
      <c r="I419" s="668">
        <v>0</v>
      </c>
      <c r="J419" s="668">
        <v>8</v>
      </c>
      <c r="K419" s="668">
        <v>0</v>
      </c>
      <c r="L419" s="668"/>
      <c r="M419" s="668">
        <v>0</v>
      </c>
      <c r="N419" s="668">
        <v>11</v>
      </c>
      <c r="O419" s="668">
        <v>0</v>
      </c>
      <c r="P419" s="681"/>
      <c r="Q419" s="669">
        <v>0</v>
      </c>
    </row>
    <row r="420" spans="1:17" ht="14.4" customHeight="1" x14ac:dyDescent="0.3">
      <c r="A420" s="664" t="s">
        <v>527</v>
      </c>
      <c r="B420" s="665" t="s">
        <v>4859</v>
      </c>
      <c r="C420" s="665" t="s">
        <v>4694</v>
      </c>
      <c r="D420" s="665" t="s">
        <v>5404</v>
      </c>
      <c r="E420" s="665" t="s">
        <v>5405</v>
      </c>
      <c r="F420" s="668">
        <v>3</v>
      </c>
      <c r="G420" s="668">
        <v>0</v>
      </c>
      <c r="H420" s="668"/>
      <c r="I420" s="668">
        <v>0</v>
      </c>
      <c r="J420" s="668">
        <v>4</v>
      </c>
      <c r="K420" s="668">
        <v>0</v>
      </c>
      <c r="L420" s="668"/>
      <c r="M420" s="668">
        <v>0</v>
      </c>
      <c r="N420" s="668">
        <v>3</v>
      </c>
      <c r="O420" s="668">
        <v>0</v>
      </c>
      <c r="P420" s="681"/>
      <c r="Q420" s="669">
        <v>0</v>
      </c>
    </row>
    <row r="421" spans="1:17" ht="14.4" customHeight="1" x14ac:dyDescent="0.3">
      <c r="A421" s="664" t="s">
        <v>527</v>
      </c>
      <c r="B421" s="665" t="s">
        <v>4859</v>
      </c>
      <c r="C421" s="665" t="s">
        <v>4694</v>
      </c>
      <c r="D421" s="665" t="s">
        <v>5406</v>
      </c>
      <c r="E421" s="665" t="s">
        <v>5407</v>
      </c>
      <c r="F421" s="668">
        <v>1</v>
      </c>
      <c r="G421" s="668">
        <v>0</v>
      </c>
      <c r="H421" s="668"/>
      <c r="I421" s="668">
        <v>0</v>
      </c>
      <c r="J421" s="668"/>
      <c r="K421" s="668"/>
      <c r="L421" s="668"/>
      <c r="M421" s="668"/>
      <c r="N421" s="668">
        <v>1</v>
      </c>
      <c r="O421" s="668">
        <v>0</v>
      </c>
      <c r="P421" s="681"/>
      <c r="Q421" s="669">
        <v>0</v>
      </c>
    </row>
    <row r="422" spans="1:17" ht="14.4" customHeight="1" x14ac:dyDescent="0.3">
      <c r="A422" s="664" t="s">
        <v>527</v>
      </c>
      <c r="B422" s="665" t="s">
        <v>4859</v>
      </c>
      <c r="C422" s="665" t="s">
        <v>4694</v>
      </c>
      <c r="D422" s="665" t="s">
        <v>5408</v>
      </c>
      <c r="E422" s="665" t="s">
        <v>5409</v>
      </c>
      <c r="F422" s="668">
        <v>8</v>
      </c>
      <c r="G422" s="668">
        <v>0</v>
      </c>
      <c r="H422" s="668"/>
      <c r="I422" s="668">
        <v>0</v>
      </c>
      <c r="J422" s="668">
        <v>7</v>
      </c>
      <c r="K422" s="668">
        <v>0</v>
      </c>
      <c r="L422" s="668"/>
      <c r="M422" s="668">
        <v>0</v>
      </c>
      <c r="N422" s="668">
        <v>6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527</v>
      </c>
      <c r="B423" s="665" t="s">
        <v>4859</v>
      </c>
      <c r="C423" s="665" t="s">
        <v>4694</v>
      </c>
      <c r="D423" s="665" t="s">
        <v>5410</v>
      </c>
      <c r="E423" s="665" t="s">
        <v>5411</v>
      </c>
      <c r="F423" s="668"/>
      <c r="G423" s="668"/>
      <c r="H423" s="668"/>
      <c r="I423" s="668"/>
      <c r="J423" s="668">
        <v>1</v>
      </c>
      <c r="K423" s="668">
        <v>0</v>
      </c>
      <c r="L423" s="668"/>
      <c r="M423" s="668">
        <v>0</v>
      </c>
      <c r="N423" s="668">
        <v>2</v>
      </c>
      <c r="O423" s="668">
        <v>0</v>
      </c>
      <c r="P423" s="681"/>
      <c r="Q423" s="669">
        <v>0</v>
      </c>
    </row>
    <row r="424" spans="1:17" ht="14.4" customHeight="1" x14ac:dyDescent="0.3">
      <c r="A424" s="664" t="s">
        <v>527</v>
      </c>
      <c r="B424" s="665" t="s">
        <v>4859</v>
      </c>
      <c r="C424" s="665" t="s">
        <v>4694</v>
      </c>
      <c r="D424" s="665" t="s">
        <v>5412</v>
      </c>
      <c r="E424" s="665" t="s">
        <v>5413</v>
      </c>
      <c r="F424" s="668">
        <v>1</v>
      </c>
      <c r="G424" s="668">
        <v>0</v>
      </c>
      <c r="H424" s="668"/>
      <c r="I424" s="668">
        <v>0</v>
      </c>
      <c r="J424" s="668">
        <v>1</v>
      </c>
      <c r="K424" s="668">
        <v>0</v>
      </c>
      <c r="L424" s="668"/>
      <c r="M424" s="668">
        <v>0</v>
      </c>
      <c r="N424" s="668"/>
      <c r="O424" s="668"/>
      <c r="P424" s="681"/>
      <c r="Q424" s="669"/>
    </row>
    <row r="425" spans="1:17" ht="14.4" customHeight="1" x14ac:dyDescent="0.3">
      <c r="A425" s="664" t="s">
        <v>527</v>
      </c>
      <c r="B425" s="665" t="s">
        <v>4859</v>
      </c>
      <c r="C425" s="665" t="s">
        <v>4694</v>
      </c>
      <c r="D425" s="665" t="s">
        <v>5414</v>
      </c>
      <c r="E425" s="665" t="s">
        <v>5415</v>
      </c>
      <c r="F425" s="668">
        <v>6</v>
      </c>
      <c r="G425" s="668">
        <v>0</v>
      </c>
      <c r="H425" s="668"/>
      <c r="I425" s="668">
        <v>0</v>
      </c>
      <c r="J425" s="668">
        <v>2</v>
      </c>
      <c r="K425" s="668">
        <v>0</v>
      </c>
      <c r="L425" s="668"/>
      <c r="M425" s="668">
        <v>0</v>
      </c>
      <c r="N425" s="668">
        <v>2</v>
      </c>
      <c r="O425" s="668">
        <v>0</v>
      </c>
      <c r="P425" s="681"/>
      <c r="Q425" s="669">
        <v>0</v>
      </c>
    </row>
    <row r="426" spans="1:17" ht="14.4" customHeight="1" x14ac:dyDescent="0.3">
      <c r="A426" s="664" t="s">
        <v>527</v>
      </c>
      <c r="B426" s="665" t="s">
        <v>4859</v>
      </c>
      <c r="C426" s="665" t="s">
        <v>4694</v>
      </c>
      <c r="D426" s="665" t="s">
        <v>5416</v>
      </c>
      <c r="E426" s="665" t="s">
        <v>5417</v>
      </c>
      <c r="F426" s="668">
        <v>1</v>
      </c>
      <c r="G426" s="668">
        <v>0</v>
      </c>
      <c r="H426" s="668"/>
      <c r="I426" s="668">
        <v>0</v>
      </c>
      <c r="J426" s="668"/>
      <c r="K426" s="668"/>
      <c r="L426" s="668"/>
      <c r="M426" s="668"/>
      <c r="N426" s="668">
        <v>1</v>
      </c>
      <c r="O426" s="668">
        <v>0</v>
      </c>
      <c r="P426" s="681"/>
      <c r="Q426" s="669">
        <v>0</v>
      </c>
    </row>
    <row r="427" spans="1:17" ht="14.4" customHeight="1" x14ac:dyDescent="0.3">
      <c r="A427" s="664" t="s">
        <v>527</v>
      </c>
      <c r="B427" s="665" t="s">
        <v>4859</v>
      </c>
      <c r="C427" s="665" t="s">
        <v>4694</v>
      </c>
      <c r="D427" s="665" t="s">
        <v>5418</v>
      </c>
      <c r="E427" s="665" t="s">
        <v>5419</v>
      </c>
      <c r="F427" s="668"/>
      <c r="G427" s="668"/>
      <c r="H427" s="668"/>
      <c r="I427" s="668"/>
      <c r="J427" s="668">
        <v>2</v>
      </c>
      <c r="K427" s="668">
        <v>0</v>
      </c>
      <c r="L427" s="668"/>
      <c r="M427" s="668">
        <v>0</v>
      </c>
      <c r="N427" s="668">
        <v>1</v>
      </c>
      <c r="O427" s="668">
        <v>0</v>
      </c>
      <c r="P427" s="681"/>
      <c r="Q427" s="669">
        <v>0</v>
      </c>
    </row>
    <row r="428" spans="1:17" ht="14.4" customHeight="1" x14ac:dyDescent="0.3">
      <c r="A428" s="664" t="s">
        <v>527</v>
      </c>
      <c r="B428" s="665" t="s">
        <v>4859</v>
      </c>
      <c r="C428" s="665" t="s">
        <v>4694</v>
      </c>
      <c r="D428" s="665" t="s">
        <v>5420</v>
      </c>
      <c r="E428" s="665" t="s">
        <v>5421</v>
      </c>
      <c r="F428" s="668">
        <v>8</v>
      </c>
      <c r="G428" s="668">
        <v>106056</v>
      </c>
      <c r="H428" s="668">
        <v>1</v>
      </c>
      <c r="I428" s="668">
        <v>13257</v>
      </c>
      <c r="J428" s="668">
        <v>8</v>
      </c>
      <c r="K428" s="668">
        <v>106344</v>
      </c>
      <c r="L428" s="668">
        <v>1.0027155465037338</v>
      </c>
      <c r="M428" s="668">
        <v>13293</v>
      </c>
      <c r="N428" s="668">
        <v>9</v>
      </c>
      <c r="O428" s="668">
        <v>123066</v>
      </c>
      <c r="P428" s="681">
        <v>1.160386965376782</v>
      </c>
      <c r="Q428" s="669">
        <v>13674</v>
      </c>
    </row>
    <row r="429" spans="1:17" ht="14.4" customHeight="1" x14ac:dyDescent="0.3">
      <c r="A429" s="664" t="s">
        <v>527</v>
      </c>
      <c r="B429" s="665" t="s">
        <v>4859</v>
      </c>
      <c r="C429" s="665" t="s">
        <v>4694</v>
      </c>
      <c r="D429" s="665" t="s">
        <v>5422</v>
      </c>
      <c r="E429" s="665" t="s">
        <v>5423</v>
      </c>
      <c r="F429" s="668">
        <v>3</v>
      </c>
      <c r="G429" s="668">
        <v>0</v>
      </c>
      <c r="H429" s="668"/>
      <c r="I429" s="668">
        <v>0</v>
      </c>
      <c r="J429" s="668">
        <v>1</v>
      </c>
      <c r="K429" s="668">
        <v>0</v>
      </c>
      <c r="L429" s="668"/>
      <c r="M429" s="668">
        <v>0</v>
      </c>
      <c r="N429" s="668">
        <v>2</v>
      </c>
      <c r="O429" s="668">
        <v>0</v>
      </c>
      <c r="P429" s="681"/>
      <c r="Q429" s="669">
        <v>0</v>
      </c>
    </row>
    <row r="430" spans="1:17" ht="14.4" customHeight="1" x14ac:dyDescent="0.3">
      <c r="A430" s="664" t="s">
        <v>527</v>
      </c>
      <c r="B430" s="665" t="s">
        <v>4859</v>
      </c>
      <c r="C430" s="665" t="s">
        <v>4694</v>
      </c>
      <c r="D430" s="665" t="s">
        <v>5424</v>
      </c>
      <c r="E430" s="665" t="s">
        <v>5397</v>
      </c>
      <c r="F430" s="668">
        <v>2</v>
      </c>
      <c r="G430" s="668">
        <v>0</v>
      </c>
      <c r="H430" s="668"/>
      <c r="I430" s="668">
        <v>0</v>
      </c>
      <c r="J430" s="668">
        <v>4</v>
      </c>
      <c r="K430" s="668">
        <v>0</v>
      </c>
      <c r="L430" s="668"/>
      <c r="M430" s="668">
        <v>0</v>
      </c>
      <c r="N430" s="668">
        <v>3</v>
      </c>
      <c r="O430" s="668">
        <v>0</v>
      </c>
      <c r="P430" s="681"/>
      <c r="Q430" s="669">
        <v>0</v>
      </c>
    </row>
    <row r="431" spans="1:17" ht="14.4" customHeight="1" x14ac:dyDescent="0.3">
      <c r="A431" s="664" t="s">
        <v>527</v>
      </c>
      <c r="B431" s="665" t="s">
        <v>4859</v>
      </c>
      <c r="C431" s="665" t="s">
        <v>4694</v>
      </c>
      <c r="D431" s="665" t="s">
        <v>5425</v>
      </c>
      <c r="E431" s="665" t="s">
        <v>5426</v>
      </c>
      <c r="F431" s="668">
        <v>1</v>
      </c>
      <c r="G431" s="668">
        <v>0</v>
      </c>
      <c r="H431" s="668"/>
      <c r="I431" s="668">
        <v>0</v>
      </c>
      <c r="J431" s="668">
        <v>1</v>
      </c>
      <c r="K431" s="668">
        <v>0</v>
      </c>
      <c r="L431" s="668"/>
      <c r="M431" s="668">
        <v>0</v>
      </c>
      <c r="N431" s="668"/>
      <c r="O431" s="668"/>
      <c r="P431" s="681"/>
      <c r="Q431" s="669"/>
    </row>
    <row r="432" spans="1:17" ht="14.4" customHeight="1" x14ac:dyDescent="0.3">
      <c r="A432" s="664" t="s">
        <v>527</v>
      </c>
      <c r="B432" s="665" t="s">
        <v>4859</v>
      </c>
      <c r="C432" s="665" t="s">
        <v>4694</v>
      </c>
      <c r="D432" s="665" t="s">
        <v>5427</v>
      </c>
      <c r="E432" s="665" t="s">
        <v>5428</v>
      </c>
      <c r="F432" s="668">
        <v>2</v>
      </c>
      <c r="G432" s="668">
        <v>0</v>
      </c>
      <c r="H432" s="668"/>
      <c r="I432" s="668">
        <v>0</v>
      </c>
      <c r="J432" s="668"/>
      <c r="K432" s="668"/>
      <c r="L432" s="668"/>
      <c r="M432" s="668"/>
      <c r="N432" s="668">
        <v>2</v>
      </c>
      <c r="O432" s="668">
        <v>0</v>
      </c>
      <c r="P432" s="681"/>
      <c r="Q432" s="669">
        <v>0</v>
      </c>
    </row>
    <row r="433" spans="1:17" ht="14.4" customHeight="1" x14ac:dyDescent="0.3">
      <c r="A433" s="664" t="s">
        <v>527</v>
      </c>
      <c r="B433" s="665" t="s">
        <v>4859</v>
      </c>
      <c r="C433" s="665" t="s">
        <v>4694</v>
      </c>
      <c r="D433" s="665" t="s">
        <v>5429</v>
      </c>
      <c r="E433" s="665" t="s">
        <v>5430</v>
      </c>
      <c r="F433" s="668">
        <v>5</v>
      </c>
      <c r="G433" s="668">
        <v>0</v>
      </c>
      <c r="H433" s="668"/>
      <c r="I433" s="668">
        <v>0</v>
      </c>
      <c r="J433" s="668">
        <v>2</v>
      </c>
      <c r="K433" s="668">
        <v>0</v>
      </c>
      <c r="L433" s="668"/>
      <c r="M433" s="668">
        <v>0</v>
      </c>
      <c r="N433" s="668">
        <v>1</v>
      </c>
      <c r="O433" s="668">
        <v>0</v>
      </c>
      <c r="P433" s="681"/>
      <c r="Q433" s="669">
        <v>0</v>
      </c>
    </row>
    <row r="434" spans="1:17" ht="14.4" customHeight="1" x14ac:dyDescent="0.3">
      <c r="A434" s="664" t="s">
        <v>527</v>
      </c>
      <c r="B434" s="665" t="s">
        <v>4859</v>
      </c>
      <c r="C434" s="665" t="s">
        <v>4694</v>
      </c>
      <c r="D434" s="665" t="s">
        <v>5431</v>
      </c>
      <c r="E434" s="665" t="s">
        <v>5432</v>
      </c>
      <c r="F434" s="668">
        <v>1</v>
      </c>
      <c r="G434" s="668">
        <v>0</v>
      </c>
      <c r="H434" s="668"/>
      <c r="I434" s="668">
        <v>0</v>
      </c>
      <c r="J434" s="668"/>
      <c r="K434" s="668"/>
      <c r="L434" s="668"/>
      <c r="M434" s="668"/>
      <c r="N434" s="668">
        <v>2</v>
      </c>
      <c r="O434" s="668">
        <v>0</v>
      </c>
      <c r="P434" s="681"/>
      <c r="Q434" s="669">
        <v>0</v>
      </c>
    </row>
    <row r="435" spans="1:17" ht="14.4" customHeight="1" x14ac:dyDescent="0.3">
      <c r="A435" s="664" t="s">
        <v>527</v>
      </c>
      <c r="B435" s="665" t="s">
        <v>4859</v>
      </c>
      <c r="C435" s="665" t="s">
        <v>4694</v>
      </c>
      <c r="D435" s="665" t="s">
        <v>5433</v>
      </c>
      <c r="E435" s="665" t="s">
        <v>5434</v>
      </c>
      <c r="F435" s="668"/>
      <c r="G435" s="668"/>
      <c r="H435" s="668"/>
      <c r="I435" s="668"/>
      <c r="J435" s="668">
        <v>1</v>
      </c>
      <c r="K435" s="668">
        <v>0</v>
      </c>
      <c r="L435" s="668"/>
      <c r="M435" s="668">
        <v>0</v>
      </c>
      <c r="N435" s="668"/>
      <c r="O435" s="668"/>
      <c r="P435" s="681"/>
      <c r="Q435" s="669"/>
    </row>
    <row r="436" spans="1:17" ht="14.4" customHeight="1" x14ac:dyDescent="0.3">
      <c r="A436" s="664" t="s">
        <v>527</v>
      </c>
      <c r="B436" s="665" t="s">
        <v>4859</v>
      </c>
      <c r="C436" s="665" t="s">
        <v>4694</v>
      </c>
      <c r="D436" s="665" t="s">
        <v>5435</v>
      </c>
      <c r="E436" s="665" t="s">
        <v>5436</v>
      </c>
      <c r="F436" s="668"/>
      <c r="G436" s="668"/>
      <c r="H436" s="668"/>
      <c r="I436" s="668"/>
      <c r="J436" s="668">
        <v>1</v>
      </c>
      <c r="K436" s="668">
        <v>0</v>
      </c>
      <c r="L436" s="668"/>
      <c r="M436" s="668">
        <v>0</v>
      </c>
      <c r="N436" s="668"/>
      <c r="O436" s="668"/>
      <c r="P436" s="681"/>
      <c r="Q436" s="669"/>
    </row>
    <row r="437" spans="1:17" ht="14.4" customHeight="1" x14ac:dyDescent="0.3">
      <c r="A437" s="664" t="s">
        <v>527</v>
      </c>
      <c r="B437" s="665" t="s">
        <v>4859</v>
      </c>
      <c r="C437" s="665" t="s">
        <v>4694</v>
      </c>
      <c r="D437" s="665" t="s">
        <v>5437</v>
      </c>
      <c r="E437" s="665" t="s">
        <v>5438</v>
      </c>
      <c r="F437" s="668">
        <v>2</v>
      </c>
      <c r="G437" s="668">
        <v>0</v>
      </c>
      <c r="H437" s="668"/>
      <c r="I437" s="668">
        <v>0</v>
      </c>
      <c r="J437" s="668"/>
      <c r="K437" s="668"/>
      <c r="L437" s="668"/>
      <c r="M437" s="668"/>
      <c r="N437" s="668"/>
      <c r="O437" s="668"/>
      <c r="P437" s="681"/>
      <c r="Q437" s="669"/>
    </row>
    <row r="438" spans="1:17" ht="14.4" customHeight="1" x14ac:dyDescent="0.3">
      <c r="A438" s="664" t="s">
        <v>527</v>
      </c>
      <c r="B438" s="665" t="s">
        <v>4859</v>
      </c>
      <c r="C438" s="665" t="s">
        <v>4694</v>
      </c>
      <c r="D438" s="665" t="s">
        <v>5439</v>
      </c>
      <c r="E438" s="665" t="s">
        <v>5440</v>
      </c>
      <c r="F438" s="668">
        <v>3</v>
      </c>
      <c r="G438" s="668">
        <v>0</v>
      </c>
      <c r="H438" s="668"/>
      <c r="I438" s="668">
        <v>0</v>
      </c>
      <c r="J438" s="668">
        <v>1</v>
      </c>
      <c r="K438" s="668">
        <v>0</v>
      </c>
      <c r="L438" s="668"/>
      <c r="M438" s="668">
        <v>0</v>
      </c>
      <c r="N438" s="668">
        <v>2</v>
      </c>
      <c r="O438" s="668">
        <v>0</v>
      </c>
      <c r="P438" s="681"/>
      <c r="Q438" s="669">
        <v>0</v>
      </c>
    </row>
    <row r="439" spans="1:17" ht="14.4" customHeight="1" x14ac:dyDescent="0.3">
      <c r="A439" s="664" t="s">
        <v>527</v>
      </c>
      <c r="B439" s="665" t="s">
        <v>4859</v>
      </c>
      <c r="C439" s="665" t="s">
        <v>4694</v>
      </c>
      <c r="D439" s="665" t="s">
        <v>5441</v>
      </c>
      <c r="E439" s="665" t="s">
        <v>5442</v>
      </c>
      <c r="F439" s="668">
        <v>2</v>
      </c>
      <c r="G439" s="668">
        <v>0</v>
      </c>
      <c r="H439" s="668"/>
      <c r="I439" s="668">
        <v>0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527</v>
      </c>
      <c r="B440" s="665" t="s">
        <v>4859</v>
      </c>
      <c r="C440" s="665" t="s">
        <v>4694</v>
      </c>
      <c r="D440" s="665" t="s">
        <v>5443</v>
      </c>
      <c r="E440" s="665" t="s">
        <v>5444</v>
      </c>
      <c r="F440" s="668">
        <v>1</v>
      </c>
      <c r="G440" s="668">
        <v>0</v>
      </c>
      <c r="H440" s="668"/>
      <c r="I440" s="668">
        <v>0</v>
      </c>
      <c r="J440" s="668">
        <v>1</v>
      </c>
      <c r="K440" s="668">
        <v>0</v>
      </c>
      <c r="L440" s="668"/>
      <c r="M440" s="668">
        <v>0</v>
      </c>
      <c r="N440" s="668">
        <v>1</v>
      </c>
      <c r="O440" s="668">
        <v>0</v>
      </c>
      <c r="P440" s="681"/>
      <c r="Q440" s="669">
        <v>0</v>
      </c>
    </row>
    <row r="441" spans="1:17" ht="14.4" customHeight="1" x14ac:dyDescent="0.3">
      <c r="A441" s="664" t="s">
        <v>527</v>
      </c>
      <c r="B441" s="665" t="s">
        <v>4859</v>
      </c>
      <c r="C441" s="665" t="s">
        <v>4694</v>
      </c>
      <c r="D441" s="665" t="s">
        <v>5445</v>
      </c>
      <c r="E441" s="665" t="s">
        <v>5446</v>
      </c>
      <c r="F441" s="668">
        <v>1</v>
      </c>
      <c r="G441" s="668">
        <v>0</v>
      </c>
      <c r="H441" s="668"/>
      <c r="I441" s="668">
        <v>0</v>
      </c>
      <c r="J441" s="668">
        <v>1</v>
      </c>
      <c r="K441" s="668">
        <v>0</v>
      </c>
      <c r="L441" s="668"/>
      <c r="M441" s="668">
        <v>0</v>
      </c>
      <c r="N441" s="668"/>
      <c r="O441" s="668"/>
      <c r="P441" s="681"/>
      <c r="Q441" s="669"/>
    </row>
    <row r="442" spans="1:17" ht="14.4" customHeight="1" x14ac:dyDescent="0.3">
      <c r="A442" s="664" t="s">
        <v>527</v>
      </c>
      <c r="B442" s="665" t="s">
        <v>4859</v>
      </c>
      <c r="C442" s="665" t="s">
        <v>4694</v>
      </c>
      <c r="D442" s="665" t="s">
        <v>5447</v>
      </c>
      <c r="E442" s="665" t="s">
        <v>5448</v>
      </c>
      <c r="F442" s="668"/>
      <c r="G442" s="668"/>
      <c r="H442" s="668"/>
      <c r="I442" s="668"/>
      <c r="J442" s="668"/>
      <c r="K442" s="668"/>
      <c r="L442" s="668"/>
      <c r="M442" s="668"/>
      <c r="N442" s="668">
        <v>1</v>
      </c>
      <c r="O442" s="668">
        <v>0</v>
      </c>
      <c r="P442" s="681"/>
      <c r="Q442" s="669">
        <v>0</v>
      </c>
    </row>
    <row r="443" spans="1:17" ht="14.4" customHeight="1" x14ac:dyDescent="0.3">
      <c r="A443" s="664" t="s">
        <v>527</v>
      </c>
      <c r="B443" s="665" t="s">
        <v>4859</v>
      </c>
      <c r="C443" s="665" t="s">
        <v>4694</v>
      </c>
      <c r="D443" s="665" t="s">
        <v>5449</v>
      </c>
      <c r="E443" s="665" t="s">
        <v>5450</v>
      </c>
      <c r="F443" s="668"/>
      <c r="G443" s="668"/>
      <c r="H443" s="668"/>
      <c r="I443" s="668"/>
      <c r="J443" s="668">
        <v>2</v>
      </c>
      <c r="K443" s="668">
        <v>0</v>
      </c>
      <c r="L443" s="668"/>
      <c r="M443" s="668">
        <v>0</v>
      </c>
      <c r="N443" s="668">
        <v>3</v>
      </c>
      <c r="O443" s="668">
        <v>0</v>
      </c>
      <c r="P443" s="681"/>
      <c r="Q443" s="669">
        <v>0</v>
      </c>
    </row>
    <row r="444" spans="1:17" ht="14.4" customHeight="1" x14ac:dyDescent="0.3">
      <c r="A444" s="664" t="s">
        <v>527</v>
      </c>
      <c r="B444" s="665" t="s">
        <v>4859</v>
      </c>
      <c r="C444" s="665" t="s">
        <v>4694</v>
      </c>
      <c r="D444" s="665" t="s">
        <v>4869</v>
      </c>
      <c r="E444" s="665" t="s">
        <v>4870</v>
      </c>
      <c r="F444" s="668">
        <v>2</v>
      </c>
      <c r="G444" s="668">
        <v>0</v>
      </c>
      <c r="H444" s="668"/>
      <c r="I444" s="668">
        <v>0</v>
      </c>
      <c r="J444" s="668">
        <v>1</v>
      </c>
      <c r="K444" s="668">
        <v>0</v>
      </c>
      <c r="L444" s="668"/>
      <c r="M444" s="668">
        <v>0</v>
      </c>
      <c r="N444" s="668"/>
      <c r="O444" s="668"/>
      <c r="P444" s="681"/>
      <c r="Q444" s="669"/>
    </row>
    <row r="445" spans="1:17" ht="14.4" customHeight="1" x14ac:dyDescent="0.3">
      <c r="A445" s="664" t="s">
        <v>527</v>
      </c>
      <c r="B445" s="665" t="s">
        <v>4859</v>
      </c>
      <c r="C445" s="665" t="s">
        <v>4694</v>
      </c>
      <c r="D445" s="665" t="s">
        <v>5451</v>
      </c>
      <c r="E445" s="665" t="s">
        <v>5452</v>
      </c>
      <c r="F445" s="668">
        <v>1</v>
      </c>
      <c r="G445" s="668">
        <v>0</v>
      </c>
      <c r="H445" s="668"/>
      <c r="I445" s="668">
        <v>0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527</v>
      </c>
      <c r="B446" s="665" t="s">
        <v>4859</v>
      </c>
      <c r="C446" s="665" t="s">
        <v>4694</v>
      </c>
      <c r="D446" s="665" t="s">
        <v>5453</v>
      </c>
      <c r="E446" s="665" t="s">
        <v>5454</v>
      </c>
      <c r="F446" s="668"/>
      <c r="G446" s="668"/>
      <c r="H446" s="668"/>
      <c r="I446" s="668"/>
      <c r="J446" s="668">
        <v>3</v>
      </c>
      <c r="K446" s="668">
        <v>0</v>
      </c>
      <c r="L446" s="668"/>
      <c r="M446" s="668">
        <v>0</v>
      </c>
      <c r="N446" s="668">
        <v>1</v>
      </c>
      <c r="O446" s="668">
        <v>0</v>
      </c>
      <c r="P446" s="681"/>
      <c r="Q446" s="669">
        <v>0</v>
      </c>
    </row>
    <row r="447" spans="1:17" ht="14.4" customHeight="1" x14ac:dyDescent="0.3">
      <c r="A447" s="664" t="s">
        <v>527</v>
      </c>
      <c r="B447" s="665" t="s">
        <v>4859</v>
      </c>
      <c r="C447" s="665" t="s">
        <v>4694</v>
      </c>
      <c r="D447" s="665" t="s">
        <v>5455</v>
      </c>
      <c r="E447" s="665" t="s">
        <v>5456</v>
      </c>
      <c r="F447" s="668">
        <v>1</v>
      </c>
      <c r="G447" s="668">
        <v>0</v>
      </c>
      <c r="H447" s="668"/>
      <c r="I447" s="668">
        <v>0</v>
      </c>
      <c r="J447" s="668">
        <v>1</v>
      </c>
      <c r="K447" s="668">
        <v>0</v>
      </c>
      <c r="L447" s="668"/>
      <c r="M447" s="668">
        <v>0</v>
      </c>
      <c r="N447" s="668"/>
      <c r="O447" s="668"/>
      <c r="P447" s="681"/>
      <c r="Q447" s="669"/>
    </row>
    <row r="448" spans="1:17" ht="14.4" customHeight="1" x14ac:dyDescent="0.3">
      <c r="A448" s="664" t="s">
        <v>527</v>
      </c>
      <c r="B448" s="665" t="s">
        <v>4859</v>
      </c>
      <c r="C448" s="665" t="s">
        <v>4694</v>
      </c>
      <c r="D448" s="665" t="s">
        <v>5457</v>
      </c>
      <c r="E448" s="665" t="s">
        <v>5458</v>
      </c>
      <c r="F448" s="668">
        <v>1</v>
      </c>
      <c r="G448" s="668">
        <v>0</v>
      </c>
      <c r="H448" s="668"/>
      <c r="I448" s="668">
        <v>0</v>
      </c>
      <c r="J448" s="668">
        <v>3</v>
      </c>
      <c r="K448" s="668">
        <v>0</v>
      </c>
      <c r="L448" s="668"/>
      <c r="M448" s="668">
        <v>0</v>
      </c>
      <c r="N448" s="668"/>
      <c r="O448" s="668"/>
      <c r="P448" s="681"/>
      <c r="Q448" s="669"/>
    </row>
    <row r="449" spans="1:17" ht="14.4" customHeight="1" x14ac:dyDescent="0.3">
      <c r="A449" s="664" t="s">
        <v>527</v>
      </c>
      <c r="B449" s="665" t="s">
        <v>4859</v>
      </c>
      <c r="C449" s="665" t="s">
        <v>4694</v>
      </c>
      <c r="D449" s="665" t="s">
        <v>5459</v>
      </c>
      <c r="E449" s="665" t="s">
        <v>5460</v>
      </c>
      <c r="F449" s="668">
        <v>1</v>
      </c>
      <c r="G449" s="668">
        <v>0</v>
      </c>
      <c r="H449" s="668"/>
      <c r="I449" s="668">
        <v>0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527</v>
      </c>
      <c r="B450" s="665" t="s">
        <v>4859</v>
      </c>
      <c r="C450" s="665" t="s">
        <v>4694</v>
      </c>
      <c r="D450" s="665" t="s">
        <v>5461</v>
      </c>
      <c r="E450" s="665" t="s">
        <v>5462</v>
      </c>
      <c r="F450" s="668"/>
      <c r="G450" s="668"/>
      <c r="H450" s="668"/>
      <c r="I450" s="668"/>
      <c r="J450" s="668">
        <v>58</v>
      </c>
      <c r="K450" s="668">
        <v>0</v>
      </c>
      <c r="L450" s="668"/>
      <c r="M450" s="668">
        <v>0</v>
      </c>
      <c r="N450" s="668">
        <v>61</v>
      </c>
      <c r="O450" s="668">
        <v>0</v>
      </c>
      <c r="P450" s="681"/>
      <c r="Q450" s="669">
        <v>0</v>
      </c>
    </row>
    <row r="451" spans="1:17" ht="14.4" customHeight="1" x14ac:dyDescent="0.3">
      <c r="A451" s="664" t="s">
        <v>527</v>
      </c>
      <c r="B451" s="665" t="s">
        <v>4859</v>
      </c>
      <c r="C451" s="665" t="s">
        <v>4694</v>
      </c>
      <c r="D451" s="665" t="s">
        <v>5463</v>
      </c>
      <c r="E451" s="665" t="s">
        <v>5464</v>
      </c>
      <c r="F451" s="668"/>
      <c r="G451" s="668"/>
      <c r="H451" s="668"/>
      <c r="I451" s="668"/>
      <c r="J451" s="668">
        <v>168</v>
      </c>
      <c r="K451" s="668">
        <v>0</v>
      </c>
      <c r="L451" s="668"/>
      <c r="M451" s="668">
        <v>0</v>
      </c>
      <c r="N451" s="668">
        <v>80</v>
      </c>
      <c r="O451" s="668">
        <v>0</v>
      </c>
      <c r="P451" s="681"/>
      <c r="Q451" s="669">
        <v>0</v>
      </c>
    </row>
    <row r="452" spans="1:17" ht="14.4" customHeight="1" x14ac:dyDescent="0.3">
      <c r="A452" s="664" t="s">
        <v>527</v>
      </c>
      <c r="B452" s="665" t="s">
        <v>4859</v>
      </c>
      <c r="C452" s="665" t="s">
        <v>4694</v>
      </c>
      <c r="D452" s="665" t="s">
        <v>5465</v>
      </c>
      <c r="E452" s="665" t="s">
        <v>5466</v>
      </c>
      <c r="F452" s="668"/>
      <c r="G452" s="668"/>
      <c r="H452" s="668"/>
      <c r="I452" s="668"/>
      <c r="J452" s="668">
        <v>133</v>
      </c>
      <c r="K452" s="668">
        <v>0</v>
      </c>
      <c r="L452" s="668"/>
      <c r="M452" s="668">
        <v>0</v>
      </c>
      <c r="N452" s="668">
        <v>154</v>
      </c>
      <c r="O452" s="668">
        <v>0</v>
      </c>
      <c r="P452" s="681"/>
      <c r="Q452" s="669">
        <v>0</v>
      </c>
    </row>
    <row r="453" spans="1:17" ht="14.4" customHeight="1" x14ac:dyDescent="0.3">
      <c r="A453" s="664" t="s">
        <v>527</v>
      </c>
      <c r="B453" s="665" t="s">
        <v>4859</v>
      </c>
      <c r="C453" s="665" t="s">
        <v>4694</v>
      </c>
      <c r="D453" s="665" t="s">
        <v>5467</v>
      </c>
      <c r="E453" s="665" t="s">
        <v>5468</v>
      </c>
      <c r="F453" s="668"/>
      <c r="G453" s="668"/>
      <c r="H453" s="668"/>
      <c r="I453" s="668"/>
      <c r="J453" s="668">
        <v>1</v>
      </c>
      <c r="K453" s="668">
        <v>0</v>
      </c>
      <c r="L453" s="668"/>
      <c r="M453" s="668">
        <v>0</v>
      </c>
      <c r="N453" s="668">
        <v>2</v>
      </c>
      <c r="O453" s="668">
        <v>0</v>
      </c>
      <c r="P453" s="681"/>
      <c r="Q453" s="669">
        <v>0</v>
      </c>
    </row>
    <row r="454" spans="1:17" ht="14.4" customHeight="1" x14ac:dyDescent="0.3">
      <c r="A454" s="664" t="s">
        <v>527</v>
      </c>
      <c r="B454" s="665" t="s">
        <v>4859</v>
      </c>
      <c r="C454" s="665" t="s">
        <v>4694</v>
      </c>
      <c r="D454" s="665" t="s">
        <v>5469</v>
      </c>
      <c r="E454" s="665" t="s">
        <v>5470</v>
      </c>
      <c r="F454" s="668"/>
      <c r="G454" s="668"/>
      <c r="H454" s="668"/>
      <c r="I454" s="668"/>
      <c r="J454" s="668">
        <v>6</v>
      </c>
      <c r="K454" s="668">
        <v>0</v>
      </c>
      <c r="L454" s="668"/>
      <c r="M454" s="668">
        <v>0</v>
      </c>
      <c r="N454" s="668"/>
      <c r="O454" s="668"/>
      <c r="P454" s="681"/>
      <c r="Q454" s="669"/>
    </row>
    <row r="455" spans="1:17" ht="14.4" customHeight="1" x14ac:dyDescent="0.3">
      <c r="A455" s="664" t="s">
        <v>527</v>
      </c>
      <c r="B455" s="665" t="s">
        <v>4859</v>
      </c>
      <c r="C455" s="665" t="s">
        <v>4694</v>
      </c>
      <c r="D455" s="665" t="s">
        <v>5471</v>
      </c>
      <c r="E455" s="665" t="s">
        <v>5472</v>
      </c>
      <c r="F455" s="668"/>
      <c r="G455" s="668"/>
      <c r="H455" s="668"/>
      <c r="I455" s="668"/>
      <c r="J455" s="668">
        <v>6</v>
      </c>
      <c r="K455" s="668">
        <v>0</v>
      </c>
      <c r="L455" s="668"/>
      <c r="M455" s="668">
        <v>0</v>
      </c>
      <c r="N455" s="668">
        <v>6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527</v>
      </c>
      <c r="B456" s="665" t="s">
        <v>4859</v>
      </c>
      <c r="C456" s="665" t="s">
        <v>4694</v>
      </c>
      <c r="D456" s="665" t="s">
        <v>5473</v>
      </c>
      <c r="E456" s="665" t="s">
        <v>5474</v>
      </c>
      <c r="F456" s="668"/>
      <c r="G456" s="668"/>
      <c r="H456" s="668"/>
      <c r="I456" s="668"/>
      <c r="J456" s="668">
        <v>1</v>
      </c>
      <c r="K456" s="668">
        <v>0</v>
      </c>
      <c r="L456" s="668"/>
      <c r="M456" s="668">
        <v>0</v>
      </c>
      <c r="N456" s="668"/>
      <c r="O456" s="668"/>
      <c r="P456" s="681"/>
      <c r="Q456" s="669"/>
    </row>
    <row r="457" spans="1:17" ht="14.4" customHeight="1" x14ac:dyDescent="0.3">
      <c r="A457" s="664" t="s">
        <v>527</v>
      </c>
      <c r="B457" s="665" t="s">
        <v>4859</v>
      </c>
      <c r="C457" s="665" t="s">
        <v>4694</v>
      </c>
      <c r="D457" s="665" t="s">
        <v>5475</v>
      </c>
      <c r="E457" s="665" t="s">
        <v>5397</v>
      </c>
      <c r="F457" s="668"/>
      <c r="G457" s="668"/>
      <c r="H457" s="668"/>
      <c r="I457" s="668"/>
      <c r="J457" s="668">
        <v>2</v>
      </c>
      <c r="K457" s="668">
        <v>0</v>
      </c>
      <c r="L457" s="668"/>
      <c r="M457" s="668">
        <v>0</v>
      </c>
      <c r="N457" s="668"/>
      <c r="O457" s="668"/>
      <c r="P457" s="681"/>
      <c r="Q457" s="669"/>
    </row>
    <row r="458" spans="1:17" ht="14.4" customHeight="1" x14ac:dyDescent="0.3">
      <c r="A458" s="664" t="s">
        <v>527</v>
      </c>
      <c r="B458" s="665" t="s">
        <v>4859</v>
      </c>
      <c r="C458" s="665" t="s">
        <v>4694</v>
      </c>
      <c r="D458" s="665" t="s">
        <v>5476</v>
      </c>
      <c r="E458" s="665" t="s">
        <v>5477</v>
      </c>
      <c r="F458" s="668"/>
      <c r="G458" s="668"/>
      <c r="H458" s="668"/>
      <c r="I458" s="668"/>
      <c r="J458" s="668">
        <v>1</v>
      </c>
      <c r="K458" s="668">
        <v>0</v>
      </c>
      <c r="L458" s="668"/>
      <c r="M458" s="668">
        <v>0</v>
      </c>
      <c r="N458" s="668"/>
      <c r="O458" s="668"/>
      <c r="P458" s="681"/>
      <c r="Q458" s="669"/>
    </row>
    <row r="459" spans="1:17" ht="14.4" customHeight="1" x14ac:dyDescent="0.3">
      <c r="A459" s="664" t="s">
        <v>527</v>
      </c>
      <c r="B459" s="665" t="s">
        <v>4859</v>
      </c>
      <c r="C459" s="665" t="s">
        <v>4694</v>
      </c>
      <c r="D459" s="665" t="s">
        <v>5478</v>
      </c>
      <c r="E459" s="665" t="s">
        <v>5479</v>
      </c>
      <c r="F459" s="668"/>
      <c r="G459" s="668"/>
      <c r="H459" s="668"/>
      <c r="I459" s="668"/>
      <c r="J459" s="668">
        <v>1</v>
      </c>
      <c r="K459" s="668">
        <v>0</v>
      </c>
      <c r="L459" s="668"/>
      <c r="M459" s="668">
        <v>0</v>
      </c>
      <c r="N459" s="668"/>
      <c r="O459" s="668"/>
      <c r="P459" s="681"/>
      <c r="Q459" s="669"/>
    </row>
    <row r="460" spans="1:17" ht="14.4" customHeight="1" x14ac:dyDescent="0.3">
      <c r="A460" s="664" t="s">
        <v>527</v>
      </c>
      <c r="B460" s="665" t="s">
        <v>4859</v>
      </c>
      <c r="C460" s="665" t="s">
        <v>4694</v>
      </c>
      <c r="D460" s="665" t="s">
        <v>5480</v>
      </c>
      <c r="E460" s="665" t="s">
        <v>5481</v>
      </c>
      <c r="F460" s="668"/>
      <c r="G460" s="668"/>
      <c r="H460" s="668"/>
      <c r="I460" s="668"/>
      <c r="J460" s="668">
        <v>1</v>
      </c>
      <c r="K460" s="668">
        <v>0</v>
      </c>
      <c r="L460" s="668"/>
      <c r="M460" s="668">
        <v>0</v>
      </c>
      <c r="N460" s="668"/>
      <c r="O460" s="668"/>
      <c r="P460" s="681"/>
      <c r="Q460" s="669"/>
    </row>
    <row r="461" spans="1:17" ht="14.4" customHeight="1" x14ac:dyDescent="0.3">
      <c r="A461" s="664" t="s">
        <v>527</v>
      </c>
      <c r="B461" s="665" t="s">
        <v>4859</v>
      </c>
      <c r="C461" s="665" t="s">
        <v>4694</v>
      </c>
      <c r="D461" s="665" t="s">
        <v>5482</v>
      </c>
      <c r="E461" s="665" t="s">
        <v>5483</v>
      </c>
      <c r="F461" s="668"/>
      <c r="G461" s="668"/>
      <c r="H461" s="668"/>
      <c r="I461" s="668"/>
      <c r="J461" s="668">
        <v>3</v>
      </c>
      <c r="K461" s="668">
        <v>0</v>
      </c>
      <c r="L461" s="668"/>
      <c r="M461" s="668">
        <v>0</v>
      </c>
      <c r="N461" s="668"/>
      <c r="O461" s="668"/>
      <c r="P461" s="681"/>
      <c r="Q461" s="669"/>
    </row>
    <row r="462" spans="1:17" ht="14.4" customHeight="1" x14ac:dyDescent="0.3">
      <c r="A462" s="664" t="s">
        <v>527</v>
      </c>
      <c r="B462" s="665" t="s">
        <v>4859</v>
      </c>
      <c r="C462" s="665" t="s">
        <v>4694</v>
      </c>
      <c r="D462" s="665" t="s">
        <v>5484</v>
      </c>
      <c r="E462" s="665" t="s">
        <v>5485</v>
      </c>
      <c r="F462" s="668"/>
      <c r="G462" s="668"/>
      <c r="H462" s="668"/>
      <c r="I462" s="668"/>
      <c r="J462" s="668">
        <v>1</v>
      </c>
      <c r="K462" s="668">
        <v>0</v>
      </c>
      <c r="L462" s="668"/>
      <c r="M462" s="668">
        <v>0</v>
      </c>
      <c r="N462" s="668"/>
      <c r="O462" s="668"/>
      <c r="P462" s="681"/>
      <c r="Q462" s="669"/>
    </row>
    <row r="463" spans="1:17" ht="14.4" customHeight="1" x14ac:dyDescent="0.3">
      <c r="A463" s="664" t="s">
        <v>527</v>
      </c>
      <c r="B463" s="665" t="s">
        <v>4859</v>
      </c>
      <c r="C463" s="665" t="s">
        <v>4694</v>
      </c>
      <c r="D463" s="665" t="s">
        <v>5486</v>
      </c>
      <c r="E463" s="665" t="s">
        <v>5487</v>
      </c>
      <c r="F463" s="668"/>
      <c r="G463" s="668"/>
      <c r="H463" s="668"/>
      <c r="I463" s="668"/>
      <c r="J463" s="668"/>
      <c r="K463" s="668"/>
      <c r="L463" s="668"/>
      <c r="M463" s="668"/>
      <c r="N463" s="668">
        <v>2</v>
      </c>
      <c r="O463" s="668">
        <v>0</v>
      </c>
      <c r="P463" s="681"/>
      <c r="Q463" s="669">
        <v>0</v>
      </c>
    </row>
    <row r="464" spans="1:17" ht="14.4" customHeight="1" x14ac:dyDescent="0.3">
      <c r="A464" s="664" t="s">
        <v>527</v>
      </c>
      <c r="B464" s="665" t="s">
        <v>4859</v>
      </c>
      <c r="C464" s="665" t="s">
        <v>4694</v>
      </c>
      <c r="D464" s="665" t="s">
        <v>5488</v>
      </c>
      <c r="E464" s="665" t="s">
        <v>5489</v>
      </c>
      <c r="F464" s="668"/>
      <c r="G464" s="668"/>
      <c r="H464" s="668"/>
      <c r="I464" s="668"/>
      <c r="J464" s="668"/>
      <c r="K464" s="668"/>
      <c r="L464" s="668"/>
      <c r="M464" s="668"/>
      <c r="N464" s="668">
        <v>1</v>
      </c>
      <c r="O464" s="668">
        <v>0</v>
      </c>
      <c r="P464" s="681"/>
      <c r="Q464" s="669">
        <v>0</v>
      </c>
    </row>
    <row r="465" spans="1:17" ht="14.4" customHeight="1" x14ac:dyDescent="0.3">
      <c r="A465" s="664" t="s">
        <v>527</v>
      </c>
      <c r="B465" s="665" t="s">
        <v>4859</v>
      </c>
      <c r="C465" s="665" t="s">
        <v>4694</v>
      </c>
      <c r="D465" s="665" t="s">
        <v>5490</v>
      </c>
      <c r="E465" s="665" t="s">
        <v>5491</v>
      </c>
      <c r="F465" s="668">
        <v>2</v>
      </c>
      <c r="G465" s="668">
        <v>0</v>
      </c>
      <c r="H465" s="668"/>
      <c r="I465" s="668">
        <v>0</v>
      </c>
      <c r="J465" s="668">
        <v>1</v>
      </c>
      <c r="K465" s="668">
        <v>0</v>
      </c>
      <c r="L465" s="668"/>
      <c r="M465" s="668">
        <v>0</v>
      </c>
      <c r="N465" s="668">
        <v>2</v>
      </c>
      <c r="O465" s="668">
        <v>0</v>
      </c>
      <c r="P465" s="681"/>
      <c r="Q465" s="669">
        <v>0</v>
      </c>
    </row>
    <row r="466" spans="1:17" ht="14.4" customHeight="1" x14ac:dyDescent="0.3">
      <c r="A466" s="664" t="s">
        <v>527</v>
      </c>
      <c r="B466" s="665" t="s">
        <v>4859</v>
      </c>
      <c r="C466" s="665" t="s">
        <v>4694</v>
      </c>
      <c r="D466" s="665" t="s">
        <v>5492</v>
      </c>
      <c r="E466" s="665" t="s">
        <v>5493</v>
      </c>
      <c r="F466" s="668"/>
      <c r="G466" s="668"/>
      <c r="H466" s="668"/>
      <c r="I466" s="668"/>
      <c r="J466" s="668"/>
      <c r="K466" s="668"/>
      <c r="L466" s="668"/>
      <c r="M466" s="668"/>
      <c r="N466" s="668">
        <v>1</v>
      </c>
      <c r="O466" s="668">
        <v>0</v>
      </c>
      <c r="P466" s="681"/>
      <c r="Q466" s="669">
        <v>0</v>
      </c>
    </row>
    <row r="467" spans="1:17" ht="14.4" customHeight="1" x14ac:dyDescent="0.3">
      <c r="A467" s="664" t="s">
        <v>527</v>
      </c>
      <c r="B467" s="665" t="s">
        <v>4859</v>
      </c>
      <c r="C467" s="665" t="s">
        <v>4694</v>
      </c>
      <c r="D467" s="665" t="s">
        <v>5494</v>
      </c>
      <c r="E467" s="665" t="s">
        <v>5495</v>
      </c>
      <c r="F467" s="668">
        <v>1</v>
      </c>
      <c r="G467" s="668">
        <v>0</v>
      </c>
      <c r="H467" s="668"/>
      <c r="I467" s="668">
        <v>0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527</v>
      </c>
      <c r="B468" s="665" t="s">
        <v>4859</v>
      </c>
      <c r="C468" s="665" t="s">
        <v>4694</v>
      </c>
      <c r="D468" s="665" t="s">
        <v>5496</v>
      </c>
      <c r="E468" s="665" t="s">
        <v>5497</v>
      </c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0</v>
      </c>
      <c r="P468" s="681"/>
      <c r="Q468" s="669">
        <v>0</v>
      </c>
    </row>
    <row r="469" spans="1:17" ht="14.4" customHeight="1" x14ac:dyDescent="0.3">
      <c r="A469" s="664" t="s">
        <v>527</v>
      </c>
      <c r="B469" s="665" t="s">
        <v>4859</v>
      </c>
      <c r="C469" s="665" t="s">
        <v>4694</v>
      </c>
      <c r="D469" s="665" t="s">
        <v>5498</v>
      </c>
      <c r="E469" s="665" t="s">
        <v>5227</v>
      </c>
      <c r="F469" s="668">
        <v>1</v>
      </c>
      <c r="G469" s="668">
        <v>0</v>
      </c>
      <c r="H469" s="668"/>
      <c r="I469" s="668">
        <v>0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527</v>
      </c>
      <c r="B470" s="665" t="s">
        <v>4859</v>
      </c>
      <c r="C470" s="665" t="s">
        <v>4694</v>
      </c>
      <c r="D470" s="665" t="s">
        <v>5499</v>
      </c>
      <c r="E470" s="665" t="s">
        <v>5500</v>
      </c>
      <c r="F470" s="668"/>
      <c r="G470" s="668"/>
      <c r="H470" s="668"/>
      <c r="I470" s="668"/>
      <c r="J470" s="668">
        <v>1</v>
      </c>
      <c r="K470" s="668">
        <v>0</v>
      </c>
      <c r="L470" s="668"/>
      <c r="M470" s="668">
        <v>0</v>
      </c>
      <c r="N470" s="668">
        <v>1</v>
      </c>
      <c r="O470" s="668">
        <v>0</v>
      </c>
      <c r="P470" s="681"/>
      <c r="Q470" s="669">
        <v>0</v>
      </c>
    </row>
    <row r="471" spans="1:17" ht="14.4" customHeight="1" x14ac:dyDescent="0.3">
      <c r="A471" s="664" t="s">
        <v>527</v>
      </c>
      <c r="B471" s="665" t="s">
        <v>4859</v>
      </c>
      <c r="C471" s="665" t="s">
        <v>4694</v>
      </c>
      <c r="D471" s="665" t="s">
        <v>5501</v>
      </c>
      <c r="E471" s="665" t="s">
        <v>5502</v>
      </c>
      <c r="F471" s="668"/>
      <c r="G471" s="668"/>
      <c r="H471" s="668"/>
      <c r="I471" s="668"/>
      <c r="J471" s="668">
        <v>2</v>
      </c>
      <c r="K471" s="668">
        <v>0</v>
      </c>
      <c r="L471" s="668"/>
      <c r="M471" s="668">
        <v>0</v>
      </c>
      <c r="N471" s="668">
        <v>1</v>
      </c>
      <c r="O471" s="668">
        <v>0</v>
      </c>
      <c r="P471" s="681"/>
      <c r="Q471" s="669">
        <v>0</v>
      </c>
    </row>
    <row r="472" spans="1:17" ht="14.4" customHeight="1" x14ac:dyDescent="0.3">
      <c r="A472" s="664" t="s">
        <v>527</v>
      </c>
      <c r="B472" s="665" t="s">
        <v>4859</v>
      </c>
      <c r="C472" s="665" t="s">
        <v>4694</v>
      </c>
      <c r="D472" s="665" t="s">
        <v>5503</v>
      </c>
      <c r="E472" s="665" t="s">
        <v>5504</v>
      </c>
      <c r="F472" s="668">
        <v>1</v>
      </c>
      <c r="G472" s="668">
        <v>0</v>
      </c>
      <c r="H472" s="668"/>
      <c r="I472" s="668">
        <v>0</v>
      </c>
      <c r="J472" s="668">
        <v>1</v>
      </c>
      <c r="K472" s="668">
        <v>0</v>
      </c>
      <c r="L472" s="668"/>
      <c r="M472" s="668">
        <v>0</v>
      </c>
      <c r="N472" s="668">
        <v>2</v>
      </c>
      <c r="O472" s="668">
        <v>0</v>
      </c>
      <c r="P472" s="681"/>
      <c r="Q472" s="669">
        <v>0</v>
      </c>
    </row>
    <row r="473" spans="1:17" ht="14.4" customHeight="1" x14ac:dyDescent="0.3">
      <c r="A473" s="664" t="s">
        <v>527</v>
      </c>
      <c r="B473" s="665" t="s">
        <v>4859</v>
      </c>
      <c r="C473" s="665" t="s">
        <v>4694</v>
      </c>
      <c r="D473" s="665" t="s">
        <v>5505</v>
      </c>
      <c r="E473" s="665" t="s">
        <v>5506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0</v>
      </c>
      <c r="P473" s="681"/>
      <c r="Q473" s="669">
        <v>0</v>
      </c>
    </row>
    <row r="474" spans="1:17" ht="14.4" customHeight="1" x14ac:dyDescent="0.3">
      <c r="A474" s="664" t="s">
        <v>527</v>
      </c>
      <c r="B474" s="665" t="s">
        <v>4859</v>
      </c>
      <c r="C474" s="665" t="s">
        <v>4694</v>
      </c>
      <c r="D474" s="665" t="s">
        <v>5507</v>
      </c>
      <c r="E474" s="665" t="s">
        <v>5508</v>
      </c>
      <c r="F474" s="668"/>
      <c r="G474" s="668"/>
      <c r="H474" s="668"/>
      <c r="I474" s="668"/>
      <c r="J474" s="668"/>
      <c r="K474" s="668"/>
      <c r="L474" s="668"/>
      <c r="M474" s="668"/>
      <c r="N474" s="668">
        <v>1</v>
      </c>
      <c r="O474" s="668">
        <v>0</v>
      </c>
      <c r="P474" s="681"/>
      <c r="Q474" s="669">
        <v>0</v>
      </c>
    </row>
    <row r="475" spans="1:17" ht="14.4" customHeight="1" x14ac:dyDescent="0.3">
      <c r="A475" s="664" t="s">
        <v>527</v>
      </c>
      <c r="B475" s="665" t="s">
        <v>4859</v>
      </c>
      <c r="C475" s="665" t="s">
        <v>4694</v>
      </c>
      <c r="D475" s="665" t="s">
        <v>5509</v>
      </c>
      <c r="E475" s="665" t="s">
        <v>5510</v>
      </c>
      <c r="F475" s="668"/>
      <c r="G475" s="668"/>
      <c r="H475" s="668"/>
      <c r="I475" s="668"/>
      <c r="J475" s="668">
        <v>1</v>
      </c>
      <c r="K475" s="668">
        <v>0</v>
      </c>
      <c r="L475" s="668"/>
      <c r="M475" s="668">
        <v>0</v>
      </c>
      <c r="N475" s="668"/>
      <c r="O475" s="668"/>
      <c r="P475" s="681"/>
      <c r="Q475" s="669"/>
    </row>
    <row r="476" spans="1:17" ht="14.4" customHeight="1" x14ac:dyDescent="0.3">
      <c r="A476" s="664" t="s">
        <v>527</v>
      </c>
      <c r="B476" s="665" t="s">
        <v>4859</v>
      </c>
      <c r="C476" s="665" t="s">
        <v>4694</v>
      </c>
      <c r="D476" s="665" t="s">
        <v>5511</v>
      </c>
      <c r="E476" s="665" t="s">
        <v>5512</v>
      </c>
      <c r="F476" s="668">
        <v>1</v>
      </c>
      <c r="G476" s="668">
        <v>0</v>
      </c>
      <c r="H476" s="668"/>
      <c r="I476" s="668">
        <v>0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527</v>
      </c>
      <c r="B477" s="665" t="s">
        <v>4859</v>
      </c>
      <c r="C477" s="665" t="s">
        <v>4694</v>
      </c>
      <c r="D477" s="665" t="s">
        <v>5513</v>
      </c>
      <c r="E477" s="665" t="s">
        <v>5514</v>
      </c>
      <c r="F477" s="668"/>
      <c r="G477" s="668"/>
      <c r="H477" s="668"/>
      <c r="I477" s="668"/>
      <c r="J477" s="668"/>
      <c r="K477" s="668"/>
      <c r="L477" s="668"/>
      <c r="M477" s="668"/>
      <c r="N477" s="668">
        <v>2</v>
      </c>
      <c r="O477" s="668">
        <v>0</v>
      </c>
      <c r="P477" s="681"/>
      <c r="Q477" s="669">
        <v>0</v>
      </c>
    </row>
    <row r="478" spans="1:17" ht="14.4" customHeight="1" x14ac:dyDescent="0.3">
      <c r="A478" s="664" t="s">
        <v>527</v>
      </c>
      <c r="B478" s="665" t="s">
        <v>4859</v>
      </c>
      <c r="C478" s="665" t="s">
        <v>4694</v>
      </c>
      <c r="D478" s="665" t="s">
        <v>5515</v>
      </c>
      <c r="E478" s="665" t="s">
        <v>5516</v>
      </c>
      <c r="F478" s="668">
        <v>1</v>
      </c>
      <c r="G478" s="668">
        <v>6481</v>
      </c>
      <c r="H478" s="668">
        <v>1</v>
      </c>
      <c r="I478" s="668">
        <v>6481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527</v>
      </c>
      <c r="B479" s="665" t="s">
        <v>5517</v>
      </c>
      <c r="C479" s="665" t="s">
        <v>4689</v>
      </c>
      <c r="D479" s="665" t="s">
        <v>4883</v>
      </c>
      <c r="E479" s="665" t="s">
        <v>2981</v>
      </c>
      <c r="F479" s="668"/>
      <c r="G479" s="668"/>
      <c r="H479" s="668"/>
      <c r="I479" s="668"/>
      <c r="J479" s="668">
        <v>9</v>
      </c>
      <c r="K479" s="668">
        <v>713.79</v>
      </c>
      <c r="L479" s="668"/>
      <c r="M479" s="668">
        <v>79.31</v>
      </c>
      <c r="N479" s="668"/>
      <c r="O479" s="668"/>
      <c r="P479" s="681"/>
      <c r="Q479" s="669"/>
    </row>
    <row r="480" spans="1:17" ht="14.4" customHeight="1" x14ac:dyDescent="0.3">
      <c r="A480" s="664" t="s">
        <v>527</v>
      </c>
      <c r="B480" s="665" t="s">
        <v>5517</v>
      </c>
      <c r="C480" s="665" t="s">
        <v>4689</v>
      </c>
      <c r="D480" s="665" t="s">
        <v>5518</v>
      </c>
      <c r="E480" s="665" t="s">
        <v>5519</v>
      </c>
      <c r="F480" s="668"/>
      <c r="G480" s="668"/>
      <c r="H480" s="668"/>
      <c r="I480" s="668"/>
      <c r="J480" s="668"/>
      <c r="K480" s="668"/>
      <c r="L480" s="668"/>
      <c r="M480" s="668"/>
      <c r="N480" s="668">
        <v>3</v>
      </c>
      <c r="O480" s="668">
        <v>14964.27</v>
      </c>
      <c r="P480" s="681"/>
      <c r="Q480" s="669">
        <v>4988.09</v>
      </c>
    </row>
    <row r="481" spans="1:17" ht="14.4" customHeight="1" x14ac:dyDescent="0.3">
      <c r="A481" s="664" t="s">
        <v>527</v>
      </c>
      <c r="B481" s="665" t="s">
        <v>5517</v>
      </c>
      <c r="C481" s="665" t="s">
        <v>4689</v>
      </c>
      <c r="D481" s="665" t="s">
        <v>4884</v>
      </c>
      <c r="E481" s="665" t="s">
        <v>2981</v>
      </c>
      <c r="F481" s="668"/>
      <c r="G481" s="668"/>
      <c r="H481" s="668"/>
      <c r="I481" s="668"/>
      <c r="J481" s="668">
        <v>4</v>
      </c>
      <c r="K481" s="668">
        <v>451.32</v>
      </c>
      <c r="L481" s="668"/>
      <c r="M481" s="668">
        <v>112.83</v>
      </c>
      <c r="N481" s="668"/>
      <c r="O481" s="668"/>
      <c r="P481" s="681"/>
      <c r="Q481" s="669"/>
    </row>
    <row r="482" spans="1:17" ht="14.4" customHeight="1" x14ac:dyDescent="0.3">
      <c r="A482" s="664" t="s">
        <v>527</v>
      </c>
      <c r="B482" s="665" t="s">
        <v>5517</v>
      </c>
      <c r="C482" s="665" t="s">
        <v>4689</v>
      </c>
      <c r="D482" s="665" t="s">
        <v>5520</v>
      </c>
      <c r="E482" s="665" t="s">
        <v>2066</v>
      </c>
      <c r="F482" s="668">
        <v>29</v>
      </c>
      <c r="G482" s="668">
        <v>21007.599999999999</v>
      </c>
      <c r="H482" s="668">
        <v>1</v>
      </c>
      <c r="I482" s="668">
        <v>724.4</v>
      </c>
      <c r="J482" s="668">
        <v>9</v>
      </c>
      <c r="K482" s="668">
        <v>6236.0999999999995</v>
      </c>
      <c r="L482" s="668">
        <v>0.29684971153296902</v>
      </c>
      <c r="M482" s="668">
        <v>692.9</v>
      </c>
      <c r="N482" s="668">
        <v>16</v>
      </c>
      <c r="O482" s="668">
        <v>11047.36</v>
      </c>
      <c r="P482" s="681">
        <v>0.52587444543879369</v>
      </c>
      <c r="Q482" s="669">
        <v>690.46</v>
      </c>
    </row>
    <row r="483" spans="1:17" ht="14.4" customHeight="1" x14ac:dyDescent="0.3">
      <c r="A483" s="664" t="s">
        <v>527</v>
      </c>
      <c r="B483" s="665" t="s">
        <v>5517</v>
      </c>
      <c r="C483" s="665" t="s">
        <v>4689</v>
      </c>
      <c r="D483" s="665" t="s">
        <v>4887</v>
      </c>
      <c r="E483" s="665" t="s">
        <v>2480</v>
      </c>
      <c r="F483" s="668"/>
      <c r="G483" s="668"/>
      <c r="H483" s="668"/>
      <c r="I483" s="668"/>
      <c r="J483" s="668"/>
      <c r="K483" s="668"/>
      <c r="L483" s="668"/>
      <c r="M483" s="668"/>
      <c r="N483" s="668">
        <v>2</v>
      </c>
      <c r="O483" s="668">
        <v>116.8</v>
      </c>
      <c r="P483" s="681"/>
      <c r="Q483" s="669">
        <v>58.4</v>
      </c>
    </row>
    <row r="484" spans="1:17" ht="14.4" customHeight="1" x14ac:dyDescent="0.3">
      <c r="A484" s="664" t="s">
        <v>527</v>
      </c>
      <c r="B484" s="665" t="s">
        <v>5517</v>
      </c>
      <c r="C484" s="665" t="s">
        <v>4689</v>
      </c>
      <c r="D484" s="665" t="s">
        <v>4889</v>
      </c>
      <c r="E484" s="665" t="s">
        <v>2559</v>
      </c>
      <c r="F484" s="668"/>
      <c r="G484" s="668"/>
      <c r="H484" s="668"/>
      <c r="I484" s="668"/>
      <c r="J484" s="668"/>
      <c r="K484" s="668"/>
      <c r="L484" s="668"/>
      <c r="M484" s="668"/>
      <c r="N484" s="668">
        <v>0.1</v>
      </c>
      <c r="O484" s="668">
        <v>988.79</v>
      </c>
      <c r="P484" s="681"/>
      <c r="Q484" s="669">
        <v>9887.9</v>
      </c>
    </row>
    <row r="485" spans="1:17" ht="14.4" customHeight="1" x14ac:dyDescent="0.3">
      <c r="A485" s="664" t="s">
        <v>527</v>
      </c>
      <c r="B485" s="665" t="s">
        <v>5517</v>
      </c>
      <c r="C485" s="665" t="s">
        <v>4689</v>
      </c>
      <c r="D485" s="665" t="s">
        <v>4890</v>
      </c>
      <c r="E485" s="665" t="s">
        <v>4891</v>
      </c>
      <c r="F485" s="668">
        <v>0.6</v>
      </c>
      <c r="G485" s="668">
        <v>3186.44</v>
      </c>
      <c r="H485" s="668">
        <v>1</v>
      </c>
      <c r="I485" s="668">
        <v>5310.7333333333336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527</v>
      </c>
      <c r="B486" s="665" t="s">
        <v>5517</v>
      </c>
      <c r="C486" s="665" t="s">
        <v>4689</v>
      </c>
      <c r="D486" s="665" t="s">
        <v>4892</v>
      </c>
      <c r="E486" s="665" t="s">
        <v>2559</v>
      </c>
      <c r="F486" s="668">
        <v>2.4000000000000004</v>
      </c>
      <c r="G486" s="668">
        <v>12806.080000000002</v>
      </c>
      <c r="H486" s="668">
        <v>1</v>
      </c>
      <c r="I486" s="668">
        <v>5335.8666666666668</v>
      </c>
      <c r="J486" s="668">
        <v>3.5999999999999996</v>
      </c>
      <c r="K486" s="668">
        <v>17798.160000000003</v>
      </c>
      <c r="L486" s="668">
        <v>1.3898210849846324</v>
      </c>
      <c r="M486" s="668">
        <v>4943.9333333333352</v>
      </c>
      <c r="N486" s="668">
        <v>8</v>
      </c>
      <c r="O486" s="668">
        <v>39551.53</v>
      </c>
      <c r="P486" s="681">
        <v>3.0884962455333711</v>
      </c>
      <c r="Q486" s="669">
        <v>4943.9412499999999</v>
      </c>
    </row>
    <row r="487" spans="1:17" ht="14.4" customHeight="1" x14ac:dyDescent="0.3">
      <c r="A487" s="664" t="s">
        <v>527</v>
      </c>
      <c r="B487" s="665" t="s">
        <v>5517</v>
      </c>
      <c r="C487" s="665" t="s">
        <v>4689</v>
      </c>
      <c r="D487" s="665" t="s">
        <v>4893</v>
      </c>
      <c r="E487" s="665"/>
      <c r="F487" s="668">
        <v>1</v>
      </c>
      <c r="G487" s="668">
        <v>40.36</v>
      </c>
      <c r="H487" s="668">
        <v>1</v>
      </c>
      <c r="I487" s="668">
        <v>40.36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527</v>
      </c>
      <c r="B488" s="665" t="s">
        <v>5517</v>
      </c>
      <c r="C488" s="665" t="s">
        <v>4689</v>
      </c>
      <c r="D488" s="665" t="s">
        <v>4895</v>
      </c>
      <c r="E488" s="665" t="s">
        <v>4896</v>
      </c>
      <c r="F488" s="668">
        <v>154.60000000000002</v>
      </c>
      <c r="G488" s="668">
        <v>62489.36</v>
      </c>
      <c r="H488" s="668">
        <v>1</v>
      </c>
      <c r="I488" s="668">
        <v>404.20025873221209</v>
      </c>
      <c r="J488" s="668">
        <v>151.9</v>
      </c>
      <c r="K488" s="668">
        <v>58724.54</v>
      </c>
      <c r="L488" s="668">
        <v>0.93975262348662236</v>
      </c>
      <c r="M488" s="668">
        <v>386.59999999999997</v>
      </c>
      <c r="N488" s="668">
        <v>20.400000000000002</v>
      </c>
      <c r="O488" s="668">
        <v>7886.64</v>
      </c>
      <c r="P488" s="681">
        <v>0.1262077256032067</v>
      </c>
      <c r="Q488" s="669">
        <v>386.59999999999997</v>
      </c>
    </row>
    <row r="489" spans="1:17" ht="14.4" customHeight="1" x14ac:dyDescent="0.3">
      <c r="A489" s="664" t="s">
        <v>527</v>
      </c>
      <c r="B489" s="665" t="s">
        <v>5517</v>
      </c>
      <c r="C489" s="665" t="s">
        <v>4689</v>
      </c>
      <c r="D489" s="665" t="s">
        <v>4898</v>
      </c>
      <c r="E489" s="665" t="s">
        <v>4899</v>
      </c>
      <c r="F489" s="668">
        <v>1</v>
      </c>
      <c r="G489" s="668">
        <v>47.5</v>
      </c>
      <c r="H489" s="668">
        <v>1</v>
      </c>
      <c r="I489" s="668">
        <v>47.5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527</v>
      </c>
      <c r="B490" s="665" t="s">
        <v>5517</v>
      </c>
      <c r="C490" s="665" t="s">
        <v>4689</v>
      </c>
      <c r="D490" s="665" t="s">
        <v>4900</v>
      </c>
      <c r="E490" s="665" t="s">
        <v>2490</v>
      </c>
      <c r="F490" s="668"/>
      <c r="G490" s="668"/>
      <c r="H490" s="668"/>
      <c r="I490" s="668"/>
      <c r="J490" s="668">
        <v>13</v>
      </c>
      <c r="K490" s="668">
        <v>1003.8599999999999</v>
      </c>
      <c r="L490" s="668"/>
      <c r="M490" s="668">
        <v>77.22</v>
      </c>
      <c r="N490" s="668">
        <v>4</v>
      </c>
      <c r="O490" s="668">
        <v>308.88</v>
      </c>
      <c r="P490" s="681"/>
      <c r="Q490" s="669">
        <v>77.22</v>
      </c>
    </row>
    <row r="491" spans="1:17" ht="14.4" customHeight="1" x14ac:dyDescent="0.3">
      <c r="A491" s="664" t="s">
        <v>527</v>
      </c>
      <c r="B491" s="665" t="s">
        <v>5517</v>
      </c>
      <c r="C491" s="665" t="s">
        <v>4689</v>
      </c>
      <c r="D491" s="665" t="s">
        <v>4901</v>
      </c>
      <c r="E491" s="665" t="s">
        <v>2757</v>
      </c>
      <c r="F491" s="668">
        <v>14.999999999999998</v>
      </c>
      <c r="G491" s="668">
        <v>5696.2500000000009</v>
      </c>
      <c r="H491" s="668">
        <v>1</v>
      </c>
      <c r="I491" s="668">
        <v>379.75000000000011</v>
      </c>
      <c r="J491" s="668">
        <v>10</v>
      </c>
      <c r="K491" s="668">
        <v>3156.54</v>
      </c>
      <c r="L491" s="668">
        <v>0.55414351547070428</v>
      </c>
      <c r="M491" s="668">
        <v>315.654</v>
      </c>
      <c r="N491" s="668">
        <v>12.8</v>
      </c>
      <c r="O491" s="668">
        <v>3478.02</v>
      </c>
      <c r="P491" s="681">
        <v>0.61058064516129018</v>
      </c>
      <c r="Q491" s="669">
        <v>271.72031249999998</v>
      </c>
    </row>
    <row r="492" spans="1:17" ht="14.4" customHeight="1" x14ac:dyDescent="0.3">
      <c r="A492" s="664" t="s">
        <v>527</v>
      </c>
      <c r="B492" s="665" t="s">
        <v>5517</v>
      </c>
      <c r="C492" s="665" t="s">
        <v>4689</v>
      </c>
      <c r="D492" s="665" t="s">
        <v>4903</v>
      </c>
      <c r="E492" s="665" t="s">
        <v>4904</v>
      </c>
      <c r="F492" s="668">
        <v>11</v>
      </c>
      <c r="G492" s="668">
        <v>756.14</v>
      </c>
      <c r="H492" s="668">
        <v>1</v>
      </c>
      <c r="I492" s="668">
        <v>68.739999999999995</v>
      </c>
      <c r="J492" s="668"/>
      <c r="K492" s="668"/>
      <c r="L492" s="668"/>
      <c r="M492" s="668"/>
      <c r="N492" s="668"/>
      <c r="O492" s="668"/>
      <c r="P492" s="681"/>
      <c r="Q492" s="669"/>
    </row>
    <row r="493" spans="1:17" ht="14.4" customHeight="1" x14ac:dyDescent="0.3">
      <c r="A493" s="664" t="s">
        <v>527</v>
      </c>
      <c r="B493" s="665" t="s">
        <v>5517</v>
      </c>
      <c r="C493" s="665" t="s">
        <v>4689</v>
      </c>
      <c r="D493" s="665" t="s">
        <v>4905</v>
      </c>
      <c r="E493" s="665" t="s">
        <v>4906</v>
      </c>
      <c r="F493" s="668"/>
      <c r="G493" s="668"/>
      <c r="H493" s="668"/>
      <c r="I493" s="668"/>
      <c r="J493" s="668">
        <v>3</v>
      </c>
      <c r="K493" s="668">
        <v>204.36</v>
      </c>
      <c r="L493" s="668"/>
      <c r="M493" s="668">
        <v>68.12</v>
      </c>
      <c r="N493" s="668"/>
      <c r="O493" s="668"/>
      <c r="P493" s="681"/>
      <c r="Q493" s="669"/>
    </row>
    <row r="494" spans="1:17" ht="14.4" customHeight="1" x14ac:dyDescent="0.3">
      <c r="A494" s="664" t="s">
        <v>527</v>
      </c>
      <c r="B494" s="665" t="s">
        <v>5517</v>
      </c>
      <c r="C494" s="665" t="s">
        <v>4689</v>
      </c>
      <c r="D494" s="665" t="s">
        <v>4907</v>
      </c>
      <c r="E494" s="665" t="s">
        <v>4908</v>
      </c>
      <c r="F494" s="668">
        <v>9</v>
      </c>
      <c r="G494" s="668">
        <v>320.49</v>
      </c>
      <c r="H494" s="668">
        <v>1</v>
      </c>
      <c r="I494" s="668">
        <v>35.61</v>
      </c>
      <c r="J494" s="668"/>
      <c r="K494" s="668"/>
      <c r="L494" s="668"/>
      <c r="M494" s="668"/>
      <c r="N494" s="668">
        <v>9</v>
      </c>
      <c r="O494" s="668">
        <v>301.77</v>
      </c>
      <c r="P494" s="681">
        <v>0.94158944116821108</v>
      </c>
      <c r="Q494" s="669">
        <v>33.53</v>
      </c>
    </row>
    <row r="495" spans="1:17" ht="14.4" customHeight="1" x14ac:dyDescent="0.3">
      <c r="A495" s="664" t="s">
        <v>527</v>
      </c>
      <c r="B495" s="665" t="s">
        <v>5517</v>
      </c>
      <c r="C495" s="665" t="s">
        <v>4689</v>
      </c>
      <c r="D495" s="665" t="s">
        <v>4910</v>
      </c>
      <c r="E495" s="665" t="s">
        <v>4911</v>
      </c>
      <c r="F495" s="668"/>
      <c r="G495" s="668"/>
      <c r="H495" s="668"/>
      <c r="I495" s="668"/>
      <c r="J495" s="668"/>
      <c r="K495" s="668"/>
      <c r="L495" s="668"/>
      <c r="M495" s="668"/>
      <c r="N495" s="668">
        <v>0.5</v>
      </c>
      <c r="O495" s="668">
        <v>1631.87</v>
      </c>
      <c r="P495" s="681"/>
      <c r="Q495" s="669">
        <v>3263.74</v>
      </c>
    </row>
    <row r="496" spans="1:17" ht="14.4" customHeight="1" x14ac:dyDescent="0.3">
      <c r="A496" s="664" t="s">
        <v>527</v>
      </c>
      <c r="B496" s="665" t="s">
        <v>5517</v>
      </c>
      <c r="C496" s="665" t="s">
        <v>4689</v>
      </c>
      <c r="D496" s="665" t="s">
        <v>5521</v>
      </c>
      <c r="E496" s="665" t="s">
        <v>5522</v>
      </c>
      <c r="F496" s="668"/>
      <c r="G496" s="668"/>
      <c r="H496" s="668"/>
      <c r="I496" s="668"/>
      <c r="J496" s="668">
        <v>3</v>
      </c>
      <c r="K496" s="668">
        <v>545.79</v>
      </c>
      <c r="L496" s="668"/>
      <c r="M496" s="668">
        <v>181.92999999999998</v>
      </c>
      <c r="N496" s="668"/>
      <c r="O496" s="668"/>
      <c r="P496" s="681"/>
      <c r="Q496" s="669"/>
    </row>
    <row r="497" spans="1:17" ht="14.4" customHeight="1" x14ac:dyDescent="0.3">
      <c r="A497" s="664" t="s">
        <v>527</v>
      </c>
      <c r="B497" s="665" t="s">
        <v>5517</v>
      </c>
      <c r="C497" s="665" t="s">
        <v>4689</v>
      </c>
      <c r="D497" s="665" t="s">
        <v>4731</v>
      </c>
      <c r="E497" s="665" t="s">
        <v>1060</v>
      </c>
      <c r="F497" s="668">
        <v>20.100000000000001</v>
      </c>
      <c r="G497" s="668">
        <v>26300.85</v>
      </c>
      <c r="H497" s="668">
        <v>1</v>
      </c>
      <c r="I497" s="668">
        <v>1308.4999999999998</v>
      </c>
      <c r="J497" s="668">
        <v>26.1</v>
      </c>
      <c r="K497" s="668">
        <v>32666.810000000005</v>
      </c>
      <c r="L497" s="668">
        <v>1.2420438883153968</v>
      </c>
      <c r="M497" s="668">
        <v>1251.6019157088124</v>
      </c>
      <c r="N497" s="668">
        <v>23.400000000000002</v>
      </c>
      <c r="O497" s="668">
        <v>29287.439999999999</v>
      </c>
      <c r="P497" s="681">
        <v>1.1135548851082759</v>
      </c>
      <c r="Q497" s="669">
        <v>1251.5999999999999</v>
      </c>
    </row>
    <row r="498" spans="1:17" ht="14.4" customHeight="1" x14ac:dyDescent="0.3">
      <c r="A498" s="664" t="s">
        <v>527</v>
      </c>
      <c r="B498" s="665" t="s">
        <v>5517</v>
      </c>
      <c r="C498" s="665" t="s">
        <v>4689</v>
      </c>
      <c r="D498" s="665" t="s">
        <v>4915</v>
      </c>
      <c r="E498" s="665" t="s">
        <v>4916</v>
      </c>
      <c r="F498" s="668">
        <v>0.7</v>
      </c>
      <c r="G498" s="668">
        <v>310.27</v>
      </c>
      <c r="H498" s="668">
        <v>1</v>
      </c>
      <c r="I498" s="668">
        <v>443.24285714285713</v>
      </c>
      <c r="J498" s="668">
        <v>0.8</v>
      </c>
      <c r="K498" s="668">
        <v>217.36</v>
      </c>
      <c r="L498" s="668">
        <v>0.70055113288426218</v>
      </c>
      <c r="M498" s="668">
        <v>271.7</v>
      </c>
      <c r="N498" s="668">
        <v>0.2</v>
      </c>
      <c r="O498" s="668">
        <v>54.34</v>
      </c>
      <c r="P498" s="681">
        <v>0.17513778322106555</v>
      </c>
      <c r="Q498" s="669">
        <v>271.7</v>
      </c>
    </row>
    <row r="499" spans="1:17" ht="14.4" customHeight="1" x14ac:dyDescent="0.3">
      <c r="A499" s="664" t="s">
        <v>527</v>
      </c>
      <c r="B499" s="665" t="s">
        <v>5517</v>
      </c>
      <c r="C499" s="665" t="s">
        <v>4689</v>
      </c>
      <c r="D499" s="665" t="s">
        <v>4919</v>
      </c>
      <c r="E499" s="665" t="s">
        <v>4920</v>
      </c>
      <c r="F499" s="668">
        <v>10</v>
      </c>
      <c r="G499" s="668">
        <v>44088.5</v>
      </c>
      <c r="H499" s="668">
        <v>1</v>
      </c>
      <c r="I499" s="668">
        <v>4408.8500000000004</v>
      </c>
      <c r="J499" s="668">
        <v>6</v>
      </c>
      <c r="K499" s="668">
        <v>25302.959999999999</v>
      </c>
      <c r="L499" s="668">
        <v>0.57391292513920866</v>
      </c>
      <c r="M499" s="668">
        <v>4217.16</v>
      </c>
      <c r="N499" s="668">
        <v>17</v>
      </c>
      <c r="O499" s="668">
        <v>71691.72</v>
      </c>
      <c r="P499" s="681">
        <v>1.6260866212277578</v>
      </c>
      <c r="Q499" s="669">
        <v>4217.16</v>
      </c>
    </row>
    <row r="500" spans="1:17" ht="14.4" customHeight="1" x14ac:dyDescent="0.3">
      <c r="A500" s="664" t="s">
        <v>527</v>
      </c>
      <c r="B500" s="665" t="s">
        <v>5517</v>
      </c>
      <c r="C500" s="665" t="s">
        <v>4689</v>
      </c>
      <c r="D500" s="665" t="s">
        <v>4921</v>
      </c>
      <c r="E500" s="665" t="s">
        <v>2783</v>
      </c>
      <c r="F500" s="668">
        <v>1.9</v>
      </c>
      <c r="G500" s="668">
        <v>412.29999999999995</v>
      </c>
      <c r="H500" s="668">
        <v>1</v>
      </c>
      <c r="I500" s="668">
        <v>217</v>
      </c>
      <c r="J500" s="668">
        <v>1.2</v>
      </c>
      <c r="K500" s="668">
        <v>249.06</v>
      </c>
      <c r="L500" s="668">
        <v>0.60407470288624798</v>
      </c>
      <c r="M500" s="668">
        <v>207.55</v>
      </c>
      <c r="N500" s="668"/>
      <c r="O500" s="668"/>
      <c r="P500" s="681"/>
      <c r="Q500" s="669"/>
    </row>
    <row r="501" spans="1:17" ht="14.4" customHeight="1" x14ac:dyDescent="0.3">
      <c r="A501" s="664" t="s">
        <v>527</v>
      </c>
      <c r="B501" s="665" t="s">
        <v>5517</v>
      </c>
      <c r="C501" s="665" t="s">
        <v>4689</v>
      </c>
      <c r="D501" s="665" t="s">
        <v>4922</v>
      </c>
      <c r="E501" s="665" t="s">
        <v>1641</v>
      </c>
      <c r="F501" s="668">
        <v>2.0999999999999996</v>
      </c>
      <c r="G501" s="668">
        <v>203.62</v>
      </c>
      <c r="H501" s="668">
        <v>1</v>
      </c>
      <c r="I501" s="668">
        <v>96.961904761904776</v>
      </c>
      <c r="J501" s="668">
        <v>0.9</v>
      </c>
      <c r="K501" s="668">
        <v>83.46</v>
      </c>
      <c r="L501" s="668">
        <v>0.40988115116393276</v>
      </c>
      <c r="M501" s="668">
        <v>92.73333333333332</v>
      </c>
      <c r="N501" s="668">
        <v>2.6</v>
      </c>
      <c r="O501" s="668">
        <v>204.88</v>
      </c>
      <c r="P501" s="681">
        <v>1.0061879972497789</v>
      </c>
      <c r="Q501" s="669">
        <v>78.8</v>
      </c>
    </row>
    <row r="502" spans="1:17" ht="14.4" customHeight="1" x14ac:dyDescent="0.3">
      <c r="A502" s="664" t="s">
        <v>527</v>
      </c>
      <c r="B502" s="665" t="s">
        <v>5517</v>
      </c>
      <c r="C502" s="665" t="s">
        <v>4689</v>
      </c>
      <c r="D502" s="665" t="s">
        <v>5523</v>
      </c>
      <c r="E502" s="665" t="s">
        <v>2886</v>
      </c>
      <c r="F502" s="668"/>
      <c r="G502" s="668"/>
      <c r="H502" s="668"/>
      <c r="I502" s="668"/>
      <c r="J502" s="668">
        <v>3</v>
      </c>
      <c r="K502" s="668">
        <v>210.45</v>
      </c>
      <c r="L502" s="668"/>
      <c r="M502" s="668">
        <v>70.149999999999991</v>
      </c>
      <c r="N502" s="668">
        <v>7</v>
      </c>
      <c r="O502" s="668">
        <v>491.05</v>
      </c>
      <c r="P502" s="681"/>
      <c r="Q502" s="669">
        <v>70.150000000000006</v>
      </c>
    </row>
    <row r="503" spans="1:17" ht="14.4" customHeight="1" x14ac:dyDescent="0.3">
      <c r="A503" s="664" t="s">
        <v>527</v>
      </c>
      <c r="B503" s="665" t="s">
        <v>5517</v>
      </c>
      <c r="C503" s="665" t="s">
        <v>4689</v>
      </c>
      <c r="D503" s="665" t="s">
        <v>5524</v>
      </c>
      <c r="E503" s="665" t="s">
        <v>5525</v>
      </c>
      <c r="F503" s="668"/>
      <c r="G503" s="668"/>
      <c r="H503" s="668"/>
      <c r="I503" s="668"/>
      <c r="J503" s="668">
        <v>0.05</v>
      </c>
      <c r="K503" s="668">
        <v>38.26</v>
      </c>
      <c r="L503" s="668"/>
      <c r="M503" s="668">
        <v>765.19999999999993</v>
      </c>
      <c r="N503" s="668"/>
      <c r="O503" s="668"/>
      <c r="P503" s="681"/>
      <c r="Q503" s="669"/>
    </row>
    <row r="504" spans="1:17" ht="14.4" customHeight="1" x14ac:dyDescent="0.3">
      <c r="A504" s="664" t="s">
        <v>527</v>
      </c>
      <c r="B504" s="665" t="s">
        <v>5517</v>
      </c>
      <c r="C504" s="665" t="s">
        <v>4689</v>
      </c>
      <c r="D504" s="665" t="s">
        <v>4924</v>
      </c>
      <c r="E504" s="665" t="s">
        <v>4925</v>
      </c>
      <c r="F504" s="668"/>
      <c r="G504" s="668"/>
      <c r="H504" s="668"/>
      <c r="I504" s="668"/>
      <c r="J504" s="668">
        <v>0.1</v>
      </c>
      <c r="K504" s="668">
        <v>59.98</v>
      </c>
      <c r="L504" s="668"/>
      <c r="M504" s="668">
        <v>599.79999999999995</v>
      </c>
      <c r="N504" s="668"/>
      <c r="O504" s="668"/>
      <c r="P504" s="681"/>
      <c r="Q504" s="669"/>
    </row>
    <row r="505" spans="1:17" ht="14.4" customHeight="1" x14ac:dyDescent="0.3">
      <c r="A505" s="664" t="s">
        <v>527</v>
      </c>
      <c r="B505" s="665" t="s">
        <v>5517</v>
      </c>
      <c r="C505" s="665" t="s">
        <v>4689</v>
      </c>
      <c r="D505" s="665" t="s">
        <v>4928</v>
      </c>
      <c r="E505" s="665" t="s">
        <v>4929</v>
      </c>
      <c r="F505" s="668"/>
      <c r="G505" s="668"/>
      <c r="H505" s="668"/>
      <c r="I505" s="668"/>
      <c r="J505" s="668"/>
      <c r="K505" s="668"/>
      <c r="L505" s="668"/>
      <c r="M505" s="668"/>
      <c r="N505" s="668">
        <v>4</v>
      </c>
      <c r="O505" s="668">
        <v>369.96</v>
      </c>
      <c r="P505" s="681"/>
      <c r="Q505" s="669">
        <v>92.49</v>
      </c>
    </row>
    <row r="506" spans="1:17" ht="14.4" customHeight="1" x14ac:dyDescent="0.3">
      <c r="A506" s="664" t="s">
        <v>527</v>
      </c>
      <c r="B506" s="665" t="s">
        <v>5517</v>
      </c>
      <c r="C506" s="665" t="s">
        <v>4689</v>
      </c>
      <c r="D506" s="665" t="s">
        <v>4934</v>
      </c>
      <c r="E506" s="665" t="s">
        <v>2136</v>
      </c>
      <c r="F506" s="668">
        <v>24</v>
      </c>
      <c r="G506" s="668">
        <v>77654.64</v>
      </c>
      <c r="H506" s="668">
        <v>1</v>
      </c>
      <c r="I506" s="668">
        <v>3235.61</v>
      </c>
      <c r="J506" s="668">
        <v>39</v>
      </c>
      <c r="K506" s="668">
        <v>120702.27</v>
      </c>
      <c r="L506" s="668">
        <v>1.5543471710125758</v>
      </c>
      <c r="M506" s="668">
        <v>3094.9300000000003</v>
      </c>
      <c r="N506" s="668">
        <v>24</v>
      </c>
      <c r="O506" s="668">
        <v>74278.319999999992</v>
      </c>
      <c r="P506" s="681">
        <v>0.95652133600773881</v>
      </c>
      <c r="Q506" s="669">
        <v>3094.93</v>
      </c>
    </row>
    <row r="507" spans="1:17" ht="14.4" customHeight="1" x14ac:dyDescent="0.3">
      <c r="A507" s="664" t="s">
        <v>527</v>
      </c>
      <c r="B507" s="665" t="s">
        <v>5517</v>
      </c>
      <c r="C507" s="665" t="s">
        <v>4689</v>
      </c>
      <c r="D507" s="665" t="s">
        <v>5526</v>
      </c>
      <c r="E507" s="665" t="s">
        <v>2487</v>
      </c>
      <c r="F507" s="668"/>
      <c r="G507" s="668"/>
      <c r="H507" s="668"/>
      <c r="I507" s="668"/>
      <c r="J507" s="668"/>
      <c r="K507" s="668"/>
      <c r="L507" s="668"/>
      <c r="M507" s="668"/>
      <c r="N507" s="668">
        <v>1.1000000000000001</v>
      </c>
      <c r="O507" s="668">
        <v>430.98</v>
      </c>
      <c r="P507" s="681"/>
      <c r="Q507" s="669">
        <v>391.8</v>
      </c>
    </row>
    <row r="508" spans="1:17" ht="14.4" customHeight="1" x14ac:dyDescent="0.3">
      <c r="A508" s="664" t="s">
        <v>527</v>
      </c>
      <c r="B508" s="665" t="s">
        <v>5517</v>
      </c>
      <c r="C508" s="665" t="s">
        <v>4689</v>
      </c>
      <c r="D508" s="665" t="s">
        <v>4935</v>
      </c>
      <c r="E508" s="665" t="s">
        <v>4936</v>
      </c>
      <c r="F508" s="668"/>
      <c r="G508" s="668"/>
      <c r="H508" s="668"/>
      <c r="I508" s="668"/>
      <c r="J508" s="668"/>
      <c r="K508" s="668"/>
      <c r="L508" s="668"/>
      <c r="M508" s="668"/>
      <c r="N508" s="668">
        <v>2</v>
      </c>
      <c r="O508" s="668">
        <v>219.2</v>
      </c>
      <c r="P508" s="681"/>
      <c r="Q508" s="669">
        <v>109.6</v>
      </c>
    </row>
    <row r="509" spans="1:17" ht="14.4" customHeight="1" x14ac:dyDescent="0.3">
      <c r="A509" s="664" t="s">
        <v>527</v>
      </c>
      <c r="B509" s="665" t="s">
        <v>5517</v>
      </c>
      <c r="C509" s="665" t="s">
        <v>4689</v>
      </c>
      <c r="D509" s="665" t="s">
        <v>4938</v>
      </c>
      <c r="E509" s="665" t="s">
        <v>1700</v>
      </c>
      <c r="F509" s="668"/>
      <c r="G509" s="668"/>
      <c r="H509" s="668"/>
      <c r="I509" s="668"/>
      <c r="J509" s="668">
        <v>0.5</v>
      </c>
      <c r="K509" s="668">
        <v>386.07</v>
      </c>
      <c r="L509" s="668"/>
      <c r="M509" s="668">
        <v>772.14</v>
      </c>
      <c r="N509" s="668">
        <v>1.3</v>
      </c>
      <c r="O509" s="668">
        <v>1003.79</v>
      </c>
      <c r="P509" s="681"/>
      <c r="Q509" s="669">
        <v>772.14615384615377</v>
      </c>
    </row>
    <row r="510" spans="1:17" ht="14.4" customHeight="1" x14ac:dyDescent="0.3">
      <c r="A510" s="664" t="s">
        <v>527</v>
      </c>
      <c r="B510" s="665" t="s">
        <v>5517</v>
      </c>
      <c r="C510" s="665" t="s">
        <v>4689</v>
      </c>
      <c r="D510" s="665" t="s">
        <v>4939</v>
      </c>
      <c r="E510" s="665" t="s">
        <v>4940</v>
      </c>
      <c r="F510" s="668">
        <v>1.1800000000000002</v>
      </c>
      <c r="G510" s="668">
        <v>4281.1000000000004</v>
      </c>
      <c r="H510" s="668">
        <v>1</v>
      </c>
      <c r="I510" s="668">
        <v>3628.0508474576268</v>
      </c>
      <c r="J510" s="668">
        <v>1.08</v>
      </c>
      <c r="K510" s="668">
        <v>3315.9799999999996</v>
      </c>
      <c r="L510" s="668">
        <v>0.77456261241269753</v>
      </c>
      <c r="M510" s="668">
        <v>3070.3518518518513</v>
      </c>
      <c r="N510" s="668">
        <v>0.42</v>
      </c>
      <c r="O510" s="668">
        <v>1428.45</v>
      </c>
      <c r="P510" s="681">
        <v>0.3336642451706337</v>
      </c>
      <c r="Q510" s="669">
        <v>3401.0714285714289</v>
      </c>
    </row>
    <row r="511" spans="1:17" ht="14.4" customHeight="1" x14ac:dyDescent="0.3">
      <c r="A511" s="664" t="s">
        <v>527</v>
      </c>
      <c r="B511" s="665" t="s">
        <v>5517</v>
      </c>
      <c r="C511" s="665" t="s">
        <v>4689</v>
      </c>
      <c r="D511" s="665" t="s">
        <v>4942</v>
      </c>
      <c r="E511" s="665" t="s">
        <v>4943</v>
      </c>
      <c r="F511" s="668">
        <v>1.2</v>
      </c>
      <c r="G511" s="668">
        <v>538.74</v>
      </c>
      <c r="H511" s="668">
        <v>1</v>
      </c>
      <c r="I511" s="668">
        <v>448.95000000000005</v>
      </c>
      <c r="J511" s="668">
        <v>0.2</v>
      </c>
      <c r="K511" s="668">
        <v>85.89</v>
      </c>
      <c r="L511" s="668">
        <v>0.15942755317964138</v>
      </c>
      <c r="M511" s="668">
        <v>429.45</v>
      </c>
      <c r="N511" s="668"/>
      <c r="O511" s="668"/>
      <c r="P511" s="681"/>
      <c r="Q511" s="669"/>
    </row>
    <row r="512" spans="1:17" ht="14.4" customHeight="1" x14ac:dyDescent="0.3">
      <c r="A512" s="664" t="s">
        <v>527</v>
      </c>
      <c r="B512" s="665" t="s">
        <v>5517</v>
      </c>
      <c r="C512" s="665" t="s">
        <v>4689</v>
      </c>
      <c r="D512" s="665" t="s">
        <v>4945</v>
      </c>
      <c r="E512" s="665" t="s">
        <v>1694</v>
      </c>
      <c r="F512" s="668"/>
      <c r="G512" s="668"/>
      <c r="H512" s="668"/>
      <c r="I512" s="668"/>
      <c r="J512" s="668">
        <v>1.9</v>
      </c>
      <c r="K512" s="668">
        <v>372.21</v>
      </c>
      <c r="L512" s="668"/>
      <c r="M512" s="668">
        <v>195.9</v>
      </c>
      <c r="N512" s="668">
        <v>0.8</v>
      </c>
      <c r="O512" s="668">
        <v>156.72</v>
      </c>
      <c r="P512" s="681"/>
      <c r="Q512" s="669">
        <v>195.89999999999998</v>
      </c>
    </row>
    <row r="513" spans="1:17" ht="14.4" customHeight="1" x14ac:dyDescent="0.3">
      <c r="A513" s="664" t="s">
        <v>527</v>
      </c>
      <c r="B513" s="665" t="s">
        <v>5517</v>
      </c>
      <c r="C513" s="665" t="s">
        <v>4689</v>
      </c>
      <c r="D513" s="665" t="s">
        <v>5527</v>
      </c>
      <c r="E513" s="665" t="s">
        <v>5528</v>
      </c>
      <c r="F513" s="668"/>
      <c r="G513" s="668"/>
      <c r="H513" s="668"/>
      <c r="I513" s="668"/>
      <c r="J513" s="668">
        <v>4</v>
      </c>
      <c r="K513" s="668">
        <v>5149.4399999999996</v>
      </c>
      <c r="L513" s="668"/>
      <c r="M513" s="668">
        <v>1287.3599999999999</v>
      </c>
      <c r="N513" s="668"/>
      <c r="O513" s="668"/>
      <c r="P513" s="681"/>
      <c r="Q513" s="669"/>
    </row>
    <row r="514" spans="1:17" ht="14.4" customHeight="1" x14ac:dyDescent="0.3">
      <c r="A514" s="664" t="s">
        <v>527</v>
      </c>
      <c r="B514" s="665" t="s">
        <v>5517</v>
      </c>
      <c r="C514" s="665" t="s">
        <v>4689</v>
      </c>
      <c r="D514" s="665" t="s">
        <v>4951</v>
      </c>
      <c r="E514" s="665" t="s">
        <v>1691</v>
      </c>
      <c r="F514" s="668">
        <v>1.2</v>
      </c>
      <c r="G514" s="668">
        <v>415.8</v>
      </c>
      <c r="H514" s="668">
        <v>1</v>
      </c>
      <c r="I514" s="668">
        <v>346.5</v>
      </c>
      <c r="J514" s="668"/>
      <c r="K514" s="668"/>
      <c r="L514" s="668"/>
      <c r="M514" s="668"/>
      <c r="N514" s="668">
        <v>129</v>
      </c>
      <c r="O514" s="668">
        <v>42750.600000000006</v>
      </c>
      <c r="P514" s="681">
        <v>102.81529581529583</v>
      </c>
      <c r="Q514" s="669">
        <v>331.40000000000003</v>
      </c>
    </row>
    <row r="515" spans="1:17" ht="14.4" customHeight="1" x14ac:dyDescent="0.3">
      <c r="A515" s="664" t="s">
        <v>527</v>
      </c>
      <c r="B515" s="665" t="s">
        <v>5517</v>
      </c>
      <c r="C515" s="665" t="s">
        <v>4957</v>
      </c>
      <c r="D515" s="665" t="s">
        <v>4958</v>
      </c>
      <c r="E515" s="665" t="s">
        <v>5529</v>
      </c>
      <c r="F515" s="668"/>
      <c r="G515" s="668"/>
      <c r="H515" s="668"/>
      <c r="I515" s="668"/>
      <c r="J515" s="668">
        <v>1</v>
      </c>
      <c r="K515" s="668">
        <v>1215.8499999999999</v>
      </c>
      <c r="L515" s="668"/>
      <c r="M515" s="668">
        <v>1215.8499999999999</v>
      </c>
      <c r="N515" s="668"/>
      <c r="O515" s="668"/>
      <c r="P515" s="681"/>
      <c r="Q515" s="669"/>
    </row>
    <row r="516" spans="1:17" ht="14.4" customHeight="1" x14ac:dyDescent="0.3">
      <c r="A516" s="664" t="s">
        <v>527</v>
      </c>
      <c r="B516" s="665" t="s">
        <v>5517</v>
      </c>
      <c r="C516" s="665" t="s">
        <v>4957</v>
      </c>
      <c r="D516" s="665" t="s">
        <v>4958</v>
      </c>
      <c r="E516" s="665"/>
      <c r="F516" s="668">
        <v>1</v>
      </c>
      <c r="G516" s="668">
        <v>1214</v>
      </c>
      <c r="H516" s="668">
        <v>1</v>
      </c>
      <c r="I516" s="668">
        <v>1214</v>
      </c>
      <c r="J516" s="668">
        <v>3</v>
      </c>
      <c r="K516" s="668">
        <v>3645.7</v>
      </c>
      <c r="L516" s="668">
        <v>3.0030477759472816</v>
      </c>
      <c r="M516" s="668">
        <v>1215.2333333333333</v>
      </c>
      <c r="N516" s="668">
        <v>1</v>
      </c>
      <c r="O516" s="668">
        <v>1306.92</v>
      </c>
      <c r="P516" s="681">
        <v>1.0765403624382208</v>
      </c>
      <c r="Q516" s="669">
        <v>1306.92</v>
      </c>
    </row>
    <row r="517" spans="1:17" ht="14.4" customHeight="1" x14ac:dyDescent="0.3">
      <c r="A517" s="664" t="s">
        <v>527</v>
      </c>
      <c r="B517" s="665" t="s">
        <v>5517</v>
      </c>
      <c r="C517" s="665" t="s">
        <v>4957</v>
      </c>
      <c r="D517" s="665" t="s">
        <v>4959</v>
      </c>
      <c r="E517" s="665" t="s">
        <v>4960</v>
      </c>
      <c r="F517" s="668">
        <v>61</v>
      </c>
      <c r="G517" s="668">
        <v>110593</v>
      </c>
      <c r="H517" s="668">
        <v>1</v>
      </c>
      <c r="I517" s="668">
        <v>1813</v>
      </c>
      <c r="J517" s="668">
        <v>49</v>
      </c>
      <c r="K517" s="668">
        <v>91413.42</v>
      </c>
      <c r="L517" s="668">
        <v>0.82657509968985377</v>
      </c>
      <c r="M517" s="668">
        <v>1865.58</v>
      </c>
      <c r="N517" s="668">
        <v>58</v>
      </c>
      <c r="O517" s="668">
        <v>116377.58</v>
      </c>
      <c r="P517" s="681">
        <v>1.052305118768819</v>
      </c>
      <c r="Q517" s="669">
        <v>2006.51</v>
      </c>
    </row>
    <row r="518" spans="1:17" ht="14.4" customHeight="1" x14ac:dyDescent="0.3">
      <c r="A518" s="664" t="s">
        <v>527</v>
      </c>
      <c r="B518" s="665" t="s">
        <v>5517</v>
      </c>
      <c r="C518" s="665" t="s">
        <v>4957</v>
      </c>
      <c r="D518" s="665" t="s">
        <v>4959</v>
      </c>
      <c r="E518" s="665"/>
      <c r="F518" s="668">
        <v>112</v>
      </c>
      <c r="G518" s="668">
        <v>203056</v>
      </c>
      <c r="H518" s="668">
        <v>1</v>
      </c>
      <c r="I518" s="668">
        <v>1813</v>
      </c>
      <c r="J518" s="668">
        <v>139</v>
      </c>
      <c r="K518" s="668">
        <v>253216.34</v>
      </c>
      <c r="L518" s="668">
        <v>1.2470271255220235</v>
      </c>
      <c r="M518" s="668">
        <v>1821.7002877697842</v>
      </c>
      <c r="N518" s="668">
        <v>124</v>
      </c>
      <c r="O518" s="668">
        <v>248730.66999999998</v>
      </c>
      <c r="P518" s="681">
        <v>1.2249363229847923</v>
      </c>
      <c r="Q518" s="669">
        <v>2005.8924999999999</v>
      </c>
    </row>
    <row r="519" spans="1:17" ht="14.4" customHeight="1" x14ac:dyDescent="0.3">
      <c r="A519" s="664" t="s">
        <v>527</v>
      </c>
      <c r="B519" s="665" t="s">
        <v>5517</v>
      </c>
      <c r="C519" s="665" t="s">
        <v>4957</v>
      </c>
      <c r="D519" s="665" t="s">
        <v>4961</v>
      </c>
      <c r="E519" s="665" t="s">
        <v>4962</v>
      </c>
      <c r="F519" s="668">
        <v>16</v>
      </c>
      <c r="G519" s="668">
        <v>43655.1</v>
      </c>
      <c r="H519" s="668">
        <v>1</v>
      </c>
      <c r="I519" s="668">
        <v>2728.4437499999999</v>
      </c>
      <c r="J519" s="668">
        <v>6</v>
      </c>
      <c r="K519" s="668">
        <v>14497.519999999999</v>
      </c>
      <c r="L519" s="668">
        <v>0.33209224122725634</v>
      </c>
      <c r="M519" s="668">
        <v>2416.2533333333331</v>
      </c>
      <c r="N519" s="668">
        <v>11</v>
      </c>
      <c r="O519" s="668">
        <v>27121.82</v>
      </c>
      <c r="P519" s="681">
        <v>0.62127494840236308</v>
      </c>
      <c r="Q519" s="669">
        <v>2465.62</v>
      </c>
    </row>
    <row r="520" spans="1:17" ht="14.4" customHeight="1" x14ac:dyDescent="0.3">
      <c r="A520" s="664" t="s">
        <v>527</v>
      </c>
      <c r="B520" s="665" t="s">
        <v>5517</v>
      </c>
      <c r="C520" s="665" t="s">
        <v>4957</v>
      </c>
      <c r="D520" s="665" t="s">
        <v>4961</v>
      </c>
      <c r="E520" s="665"/>
      <c r="F520" s="668">
        <v>17</v>
      </c>
      <c r="G520" s="668">
        <v>46386.65</v>
      </c>
      <c r="H520" s="668">
        <v>1</v>
      </c>
      <c r="I520" s="668">
        <v>2728.6264705882354</v>
      </c>
      <c r="J520" s="668">
        <v>13</v>
      </c>
      <c r="K520" s="668">
        <v>34399.11</v>
      </c>
      <c r="L520" s="668">
        <v>0.74157349151102736</v>
      </c>
      <c r="M520" s="668">
        <v>2646.0853846153846</v>
      </c>
      <c r="N520" s="668">
        <v>26</v>
      </c>
      <c r="O520" s="668">
        <v>64096.659999999996</v>
      </c>
      <c r="P520" s="681">
        <v>1.3817910972230156</v>
      </c>
      <c r="Q520" s="669">
        <v>2465.2561538461537</v>
      </c>
    </row>
    <row r="521" spans="1:17" ht="14.4" customHeight="1" x14ac:dyDescent="0.3">
      <c r="A521" s="664" t="s">
        <v>527</v>
      </c>
      <c r="B521" s="665" t="s">
        <v>5517</v>
      </c>
      <c r="C521" s="665" t="s">
        <v>4957</v>
      </c>
      <c r="D521" s="665" t="s">
        <v>4963</v>
      </c>
      <c r="E521" s="665"/>
      <c r="F521" s="668">
        <v>2</v>
      </c>
      <c r="G521" s="668">
        <v>3704</v>
      </c>
      <c r="H521" s="668">
        <v>1</v>
      </c>
      <c r="I521" s="668">
        <v>1852</v>
      </c>
      <c r="J521" s="668"/>
      <c r="K521" s="668"/>
      <c r="L521" s="668"/>
      <c r="M521" s="668"/>
      <c r="N521" s="668">
        <v>3</v>
      </c>
      <c r="O521" s="668">
        <v>6019.53</v>
      </c>
      <c r="P521" s="681">
        <v>1.6251430885529157</v>
      </c>
      <c r="Q521" s="669">
        <v>2006.51</v>
      </c>
    </row>
    <row r="522" spans="1:17" ht="14.4" customHeight="1" x14ac:dyDescent="0.3">
      <c r="A522" s="664" t="s">
        <v>527</v>
      </c>
      <c r="B522" s="665" t="s">
        <v>5517</v>
      </c>
      <c r="C522" s="665" t="s">
        <v>4957</v>
      </c>
      <c r="D522" s="665" t="s">
        <v>4963</v>
      </c>
      <c r="E522" s="665" t="s">
        <v>4964</v>
      </c>
      <c r="F522" s="668"/>
      <c r="G522" s="668"/>
      <c r="H522" s="668"/>
      <c r="I522" s="668"/>
      <c r="J522" s="668">
        <v>2</v>
      </c>
      <c r="K522" s="668">
        <v>3731.16</v>
      </c>
      <c r="L522" s="668"/>
      <c r="M522" s="668">
        <v>1865.58</v>
      </c>
      <c r="N522" s="668"/>
      <c r="O522" s="668"/>
      <c r="P522" s="681"/>
      <c r="Q522" s="669"/>
    </row>
    <row r="523" spans="1:17" ht="14.4" customHeight="1" x14ac:dyDescent="0.3">
      <c r="A523" s="664" t="s">
        <v>527</v>
      </c>
      <c r="B523" s="665" t="s">
        <v>5517</v>
      </c>
      <c r="C523" s="665" t="s">
        <v>4957</v>
      </c>
      <c r="D523" s="665" t="s">
        <v>5530</v>
      </c>
      <c r="E523" s="665"/>
      <c r="F523" s="668"/>
      <c r="G523" s="668"/>
      <c r="H523" s="668"/>
      <c r="I523" s="668"/>
      <c r="J523" s="668">
        <v>1</v>
      </c>
      <c r="K523" s="668">
        <v>7767</v>
      </c>
      <c r="L523" s="668"/>
      <c r="M523" s="668">
        <v>7767</v>
      </c>
      <c r="N523" s="668">
        <v>1</v>
      </c>
      <c r="O523" s="668">
        <v>8292.09</v>
      </c>
      <c r="P523" s="681"/>
      <c r="Q523" s="669">
        <v>8292.09</v>
      </c>
    </row>
    <row r="524" spans="1:17" ht="14.4" customHeight="1" x14ac:dyDescent="0.3">
      <c r="A524" s="664" t="s">
        <v>527</v>
      </c>
      <c r="B524" s="665" t="s">
        <v>5517</v>
      </c>
      <c r="C524" s="665" t="s">
        <v>4957</v>
      </c>
      <c r="D524" s="665" t="s">
        <v>4965</v>
      </c>
      <c r="E524" s="665" t="s">
        <v>4966</v>
      </c>
      <c r="F524" s="668"/>
      <c r="G524" s="668"/>
      <c r="H524" s="668"/>
      <c r="I524" s="668"/>
      <c r="J524" s="668">
        <v>1</v>
      </c>
      <c r="K524" s="668">
        <v>9686.1</v>
      </c>
      <c r="L524" s="668"/>
      <c r="M524" s="668">
        <v>9686.1</v>
      </c>
      <c r="N524" s="668"/>
      <c r="O524" s="668"/>
      <c r="P524" s="681"/>
      <c r="Q524" s="669"/>
    </row>
    <row r="525" spans="1:17" ht="14.4" customHeight="1" x14ac:dyDescent="0.3">
      <c r="A525" s="664" t="s">
        <v>527</v>
      </c>
      <c r="B525" s="665" t="s">
        <v>5517</v>
      </c>
      <c r="C525" s="665" t="s">
        <v>4957</v>
      </c>
      <c r="D525" s="665" t="s">
        <v>4965</v>
      </c>
      <c r="E525" s="665"/>
      <c r="F525" s="668">
        <v>1</v>
      </c>
      <c r="G525" s="668">
        <v>9362</v>
      </c>
      <c r="H525" s="668">
        <v>1</v>
      </c>
      <c r="I525" s="668">
        <v>9362</v>
      </c>
      <c r="J525" s="668"/>
      <c r="K525" s="668"/>
      <c r="L525" s="668"/>
      <c r="M525" s="668"/>
      <c r="N525" s="668">
        <v>3</v>
      </c>
      <c r="O525" s="668">
        <v>29727.47</v>
      </c>
      <c r="P525" s="681">
        <v>3.1753332621234782</v>
      </c>
      <c r="Q525" s="669">
        <v>9909.1566666666677</v>
      </c>
    </row>
    <row r="526" spans="1:17" ht="14.4" customHeight="1" x14ac:dyDescent="0.3">
      <c r="A526" s="664" t="s">
        <v>527</v>
      </c>
      <c r="B526" s="665" t="s">
        <v>5517</v>
      </c>
      <c r="C526" s="665" t="s">
        <v>4957</v>
      </c>
      <c r="D526" s="665" t="s">
        <v>4967</v>
      </c>
      <c r="E526" s="665"/>
      <c r="F526" s="668">
        <v>29</v>
      </c>
      <c r="G526" s="668">
        <v>24099.98</v>
      </c>
      <c r="H526" s="668">
        <v>1</v>
      </c>
      <c r="I526" s="668">
        <v>831.03379310344826</v>
      </c>
      <c r="J526" s="668">
        <v>31</v>
      </c>
      <c r="K526" s="668">
        <v>27202.29</v>
      </c>
      <c r="L526" s="668">
        <v>1.1287266628437036</v>
      </c>
      <c r="M526" s="668">
        <v>877.49322580645162</v>
      </c>
      <c r="N526" s="668">
        <v>38</v>
      </c>
      <c r="O526" s="668">
        <v>40393.279999999999</v>
      </c>
      <c r="P526" s="681">
        <v>1.6760711004739424</v>
      </c>
      <c r="Q526" s="669">
        <v>1062.9810526315789</v>
      </c>
    </row>
    <row r="527" spans="1:17" ht="14.4" customHeight="1" x14ac:dyDescent="0.3">
      <c r="A527" s="664" t="s">
        <v>527</v>
      </c>
      <c r="B527" s="665" t="s">
        <v>5517</v>
      </c>
      <c r="C527" s="665" t="s">
        <v>4957</v>
      </c>
      <c r="D527" s="665" t="s">
        <v>4967</v>
      </c>
      <c r="E527" s="665" t="s">
        <v>4968</v>
      </c>
      <c r="F527" s="668">
        <v>12</v>
      </c>
      <c r="G527" s="668">
        <v>10992</v>
      </c>
      <c r="H527" s="668">
        <v>1</v>
      </c>
      <c r="I527" s="668">
        <v>916</v>
      </c>
      <c r="J527" s="668">
        <v>11</v>
      </c>
      <c r="K527" s="668">
        <v>10181.27</v>
      </c>
      <c r="L527" s="668">
        <v>0.92624363173216884</v>
      </c>
      <c r="M527" s="668">
        <v>925.57</v>
      </c>
      <c r="N527" s="668">
        <v>15</v>
      </c>
      <c r="O527" s="668">
        <v>15945.449999999999</v>
      </c>
      <c r="P527" s="681">
        <v>1.4506413755458514</v>
      </c>
      <c r="Q527" s="669">
        <v>1063.03</v>
      </c>
    </row>
    <row r="528" spans="1:17" ht="14.4" customHeight="1" x14ac:dyDescent="0.3">
      <c r="A528" s="664" t="s">
        <v>527</v>
      </c>
      <c r="B528" s="665" t="s">
        <v>5517</v>
      </c>
      <c r="C528" s="665" t="s">
        <v>4957</v>
      </c>
      <c r="D528" s="665" t="s">
        <v>4969</v>
      </c>
      <c r="E528" s="665"/>
      <c r="F528" s="668">
        <v>17</v>
      </c>
      <c r="G528" s="668">
        <v>4057.56</v>
      </c>
      <c r="H528" s="668">
        <v>1</v>
      </c>
      <c r="I528" s="668">
        <v>238.68</v>
      </c>
      <c r="J528" s="668">
        <v>12</v>
      </c>
      <c r="K528" s="668">
        <v>2864.16</v>
      </c>
      <c r="L528" s="668">
        <v>0.70588235294117641</v>
      </c>
      <c r="M528" s="668">
        <v>238.67999999999998</v>
      </c>
      <c r="N528" s="668">
        <v>34</v>
      </c>
      <c r="O528" s="668">
        <v>8216.26</v>
      </c>
      <c r="P528" s="681">
        <v>2.0249263103934383</v>
      </c>
      <c r="Q528" s="669">
        <v>241.65470588235294</v>
      </c>
    </row>
    <row r="529" spans="1:17" ht="14.4" customHeight="1" x14ac:dyDescent="0.3">
      <c r="A529" s="664" t="s">
        <v>527</v>
      </c>
      <c r="B529" s="665" t="s">
        <v>5517</v>
      </c>
      <c r="C529" s="665" t="s">
        <v>4957</v>
      </c>
      <c r="D529" s="665" t="s">
        <v>4969</v>
      </c>
      <c r="E529" s="665" t="s">
        <v>4970</v>
      </c>
      <c r="F529" s="668">
        <v>12</v>
      </c>
      <c r="G529" s="668">
        <v>2864.16</v>
      </c>
      <c r="H529" s="668">
        <v>1</v>
      </c>
      <c r="I529" s="668">
        <v>238.67999999999998</v>
      </c>
      <c r="J529" s="668">
        <v>4</v>
      </c>
      <c r="K529" s="668">
        <v>954.72000000000025</v>
      </c>
      <c r="L529" s="668">
        <v>0.33333333333333343</v>
      </c>
      <c r="M529" s="668">
        <v>238.68000000000006</v>
      </c>
      <c r="N529" s="668">
        <v>11</v>
      </c>
      <c r="O529" s="668">
        <v>2659.91</v>
      </c>
      <c r="P529" s="681">
        <v>0.92868764314842744</v>
      </c>
      <c r="Q529" s="669">
        <v>241.80999999999997</v>
      </c>
    </row>
    <row r="530" spans="1:17" ht="14.4" customHeight="1" x14ac:dyDescent="0.3">
      <c r="A530" s="664" t="s">
        <v>527</v>
      </c>
      <c r="B530" s="665" t="s">
        <v>5517</v>
      </c>
      <c r="C530" s="665" t="s">
        <v>4854</v>
      </c>
      <c r="D530" s="665" t="s">
        <v>4971</v>
      </c>
      <c r="E530" s="665" t="s">
        <v>4972</v>
      </c>
      <c r="F530" s="668">
        <v>40</v>
      </c>
      <c r="G530" s="668">
        <v>69312</v>
      </c>
      <c r="H530" s="668">
        <v>1</v>
      </c>
      <c r="I530" s="668">
        <v>1732.8</v>
      </c>
      <c r="J530" s="668">
        <v>25</v>
      </c>
      <c r="K530" s="668">
        <v>43320</v>
      </c>
      <c r="L530" s="668">
        <v>0.625</v>
      </c>
      <c r="M530" s="668">
        <v>1732.8</v>
      </c>
      <c r="N530" s="668">
        <v>26</v>
      </c>
      <c r="O530" s="668">
        <v>45052.800000000003</v>
      </c>
      <c r="P530" s="681">
        <v>0.65</v>
      </c>
      <c r="Q530" s="669">
        <v>1732.8000000000002</v>
      </c>
    </row>
    <row r="531" spans="1:17" ht="14.4" customHeight="1" x14ac:dyDescent="0.3">
      <c r="A531" s="664" t="s">
        <v>527</v>
      </c>
      <c r="B531" s="665" t="s">
        <v>5517</v>
      </c>
      <c r="C531" s="665" t="s">
        <v>4854</v>
      </c>
      <c r="D531" s="665" t="s">
        <v>4978</v>
      </c>
      <c r="E531" s="665" t="s">
        <v>4979</v>
      </c>
      <c r="F531" s="668"/>
      <c r="G531" s="668"/>
      <c r="H531" s="668"/>
      <c r="I531" s="668"/>
      <c r="J531" s="668"/>
      <c r="K531" s="668"/>
      <c r="L531" s="668"/>
      <c r="M531" s="668"/>
      <c r="N531" s="668">
        <v>1</v>
      </c>
      <c r="O531" s="668">
        <v>12468</v>
      </c>
      <c r="P531" s="681"/>
      <c r="Q531" s="669">
        <v>12468</v>
      </c>
    </row>
    <row r="532" spans="1:17" ht="14.4" customHeight="1" x14ac:dyDescent="0.3">
      <c r="A532" s="664" t="s">
        <v>527</v>
      </c>
      <c r="B532" s="665" t="s">
        <v>5517</v>
      </c>
      <c r="C532" s="665" t="s">
        <v>4854</v>
      </c>
      <c r="D532" s="665" t="s">
        <v>4980</v>
      </c>
      <c r="E532" s="665" t="s">
        <v>4979</v>
      </c>
      <c r="F532" s="668">
        <v>5</v>
      </c>
      <c r="G532" s="668">
        <v>144750</v>
      </c>
      <c r="H532" s="668">
        <v>1</v>
      </c>
      <c r="I532" s="668">
        <v>28950</v>
      </c>
      <c r="J532" s="668">
        <v>6</v>
      </c>
      <c r="K532" s="668">
        <v>173700</v>
      </c>
      <c r="L532" s="668">
        <v>1.2</v>
      </c>
      <c r="M532" s="668">
        <v>28950</v>
      </c>
      <c r="N532" s="668">
        <v>4</v>
      </c>
      <c r="O532" s="668">
        <v>115800</v>
      </c>
      <c r="P532" s="681">
        <v>0.8</v>
      </c>
      <c r="Q532" s="669">
        <v>28950</v>
      </c>
    </row>
    <row r="533" spans="1:17" ht="14.4" customHeight="1" x14ac:dyDescent="0.3">
      <c r="A533" s="664" t="s">
        <v>527</v>
      </c>
      <c r="B533" s="665" t="s">
        <v>5517</v>
      </c>
      <c r="C533" s="665" t="s">
        <v>4854</v>
      </c>
      <c r="D533" s="665" t="s">
        <v>4981</v>
      </c>
      <c r="E533" s="665" t="s">
        <v>4979</v>
      </c>
      <c r="F533" s="668">
        <v>8</v>
      </c>
      <c r="G533" s="668">
        <v>231600</v>
      </c>
      <c r="H533" s="668">
        <v>1</v>
      </c>
      <c r="I533" s="668">
        <v>28950</v>
      </c>
      <c r="J533" s="668">
        <v>6</v>
      </c>
      <c r="K533" s="668">
        <v>173700</v>
      </c>
      <c r="L533" s="668">
        <v>0.75</v>
      </c>
      <c r="M533" s="668">
        <v>28950</v>
      </c>
      <c r="N533" s="668">
        <v>8</v>
      </c>
      <c r="O533" s="668">
        <v>231600</v>
      </c>
      <c r="P533" s="681">
        <v>1</v>
      </c>
      <c r="Q533" s="669">
        <v>28950</v>
      </c>
    </row>
    <row r="534" spans="1:17" ht="14.4" customHeight="1" x14ac:dyDescent="0.3">
      <c r="A534" s="664" t="s">
        <v>527</v>
      </c>
      <c r="B534" s="665" t="s">
        <v>5517</v>
      </c>
      <c r="C534" s="665" t="s">
        <v>4854</v>
      </c>
      <c r="D534" s="665" t="s">
        <v>4982</v>
      </c>
      <c r="E534" s="665" t="s">
        <v>4983</v>
      </c>
      <c r="F534" s="668">
        <v>4</v>
      </c>
      <c r="G534" s="668">
        <v>240396</v>
      </c>
      <c r="H534" s="668">
        <v>1</v>
      </c>
      <c r="I534" s="668">
        <v>60099</v>
      </c>
      <c r="J534" s="668">
        <v>2</v>
      </c>
      <c r="K534" s="668">
        <v>120198</v>
      </c>
      <c r="L534" s="668">
        <v>0.5</v>
      </c>
      <c r="M534" s="668">
        <v>60099</v>
      </c>
      <c r="N534" s="668"/>
      <c r="O534" s="668"/>
      <c r="P534" s="681"/>
      <c r="Q534" s="669"/>
    </row>
    <row r="535" spans="1:17" ht="14.4" customHeight="1" x14ac:dyDescent="0.3">
      <c r="A535" s="664" t="s">
        <v>527</v>
      </c>
      <c r="B535" s="665" t="s">
        <v>5517</v>
      </c>
      <c r="C535" s="665" t="s">
        <v>4854</v>
      </c>
      <c r="D535" s="665" t="s">
        <v>4984</v>
      </c>
      <c r="E535" s="665" t="s">
        <v>4983</v>
      </c>
      <c r="F535" s="668"/>
      <c r="G535" s="668"/>
      <c r="H535" s="668"/>
      <c r="I535" s="668"/>
      <c r="J535" s="668">
        <v>3</v>
      </c>
      <c r="K535" s="668">
        <v>205734</v>
      </c>
      <c r="L535" s="668"/>
      <c r="M535" s="668">
        <v>68578</v>
      </c>
      <c r="N535" s="668"/>
      <c r="O535" s="668"/>
      <c r="P535" s="681"/>
      <c r="Q535" s="669"/>
    </row>
    <row r="536" spans="1:17" ht="14.4" customHeight="1" x14ac:dyDescent="0.3">
      <c r="A536" s="664" t="s">
        <v>527</v>
      </c>
      <c r="B536" s="665" t="s">
        <v>5517</v>
      </c>
      <c r="C536" s="665" t="s">
        <v>4854</v>
      </c>
      <c r="D536" s="665" t="s">
        <v>4985</v>
      </c>
      <c r="E536" s="665" t="s">
        <v>4986</v>
      </c>
      <c r="F536" s="668">
        <v>1</v>
      </c>
      <c r="G536" s="668">
        <v>1707.31</v>
      </c>
      <c r="H536" s="668">
        <v>1</v>
      </c>
      <c r="I536" s="668">
        <v>1707.31</v>
      </c>
      <c r="J536" s="668">
        <v>1</v>
      </c>
      <c r="K536" s="668">
        <v>1707.31</v>
      </c>
      <c r="L536" s="668">
        <v>1</v>
      </c>
      <c r="M536" s="668">
        <v>1707.31</v>
      </c>
      <c r="N536" s="668"/>
      <c r="O536" s="668"/>
      <c r="P536" s="681"/>
      <c r="Q536" s="669"/>
    </row>
    <row r="537" spans="1:17" ht="14.4" customHeight="1" x14ac:dyDescent="0.3">
      <c r="A537" s="664" t="s">
        <v>527</v>
      </c>
      <c r="B537" s="665" t="s">
        <v>5517</v>
      </c>
      <c r="C537" s="665" t="s">
        <v>4854</v>
      </c>
      <c r="D537" s="665" t="s">
        <v>4987</v>
      </c>
      <c r="E537" s="665" t="s">
        <v>4988</v>
      </c>
      <c r="F537" s="668"/>
      <c r="G537" s="668"/>
      <c r="H537" s="668"/>
      <c r="I537" s="668"/>
      <c r="J537" s="668">
        <v>1</v>
      </c>
      <c r="K537" s="668">
        <v>15998.9</v>
      </c>
      <c r="L537" s="668"/>
      <c r="M537" s="668">
        <v>15998.9</v>
      </c>
      <c r="N537" s="668"/>
      <c r="O537" s="668"/>
      <c r="P537" s="681"/>
      <c r="Q537" s="669"/>
    </row>
    <row r="538" spans="1:17" ht="14.4" customHeight="1" x14ac:dyDescent="0.3">
      <c r="A538" s="664" t="s">
        <v>527</v>
      </c>
      <c r="B538" s="665" t="s">
        <v>5517</v>
      </c>
      <c r="C538" s="665" t="s">
        <v>4854</v>
      </c>
      <c r="D538" s="665" t="s">
        <v>4989</v>
      </c>
      <c r="E538" s="665" t="s">
        <v>4990</v>
      </c>
      <c r="F538" s="668"/>
      <c r="G538" s="668"/>
      <c r="H538" s="668"/>
      <c r="I538" s="668"/>
      <c r="J538" s="668"/>
      <c r="K538" s="668"/>
      <c r="L538" s="668"/>
      <c r="M538" s="668"/>
      <c r="N538" s="668">
        <v>1</v>
      </c>
      <c r="O538" s="668">
        <v>11201.4</v>
      </c>
      <c r="P538" s="681"/>
      <c r="Q538" s="669">
        <v>11201.4</v>
      </c>
    </row>
    <row r="539" spans="1:17" ht="14.4" customHeight="1" x14ac:dyDescent="0.3">
      <c r="A539" s="664" t="s">
        <v>527</v>
      </c>
      <c r="B539" s="665" t="s">
        <v>5517</v>
      </c>
      <c r="C539" s="665" t="s">
        <v>4854</v>
      </c>
      <c r="D539" s="665" t="s">
        <v>4991</v>
      </c>
      <c r="E539" s="665" t="s">
        <v>4992</v>
      </c>
      <c r="F539" s="668">
        <v>1</v>
      </c>
      <c r="G539" s="668">
        <v>9701</v>
      </c>
      <c r="H539" s="668">
        <v>1</v>
      </c>
      <c r="I539" s="668">
        <v>9701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527</v>
      </c>
      <c r="B540" s="665" t="s">
        <v>5517</v>
      </c>
      <c r="C540" s="665" t="s">
        <v>4854</v>
      </c>
      <c r="D540" s="665" t="s">
        <v>4993</v>
      </c>
      <c r="E540" s="665" t="s">
        <v>4994</v>
      </c>
      <c r="F540" s="668">
        <v>2</v>
      </c>
      <c r="G540" s="668">
        <v>47216.4</v>
      </c>
      <c r="H540" s="668">
        <v>1</v>
      </c>
      <c r="I540" s="668">
        <v>23608.2</v>
      </c>
      <c r="J540" s="668">
        <v>6</v>
      </c>
      <c r="K540" s="668">
        <v>141649.20000000001</v>
      </c>
      <c r="L540" s="668">
        <v>3</v>
      </c>
      <c r="M540" s="668">
        <v>23608.2</v>
      </c>
      <c r="N540" s="668">
        <v>6</v>
      </c>
      <c r="O540" s="668">
        <v>141649.20000000001</v>
      </c>
      <c r="P540" s="681">
        <v>3</v>
      </c>
      <c r="Q540" s="669">
        <v>23608.2</v>
      </c>
    </row>
    <row r="541" spans="1:17" ht="14.4" customHeight="1" x14ac:dyDescent="0.3">
      <c r="A541" s="664" t="s">
        <v>527</v>
      </c>
      <c r="B541" s="665" t="s">
        <v>5517</v>
      </c>
      <c r="C541" s="665" t="s">
        <v>4854</v>
      </c>
      <c r="D541" s="665" t="s">
        <v>4995</v>
      </c>
      <c r="E541" s="665" t="s">
        <v>4996</v>
      </c>
      <c r="F541" s="668">
        <v>1</v>
      </c>
      <c r="G541" s="668">
        <v>1410</v>
      </c>
      <c r="H541" s="668">
        <v>1</v>
      </c>
      <c r="I541" s="668">
        <v>1410</v>
      </c>
      <c r="J541" s="668">
        <v>2</v>
      </c>
      <c r="K541" s="668">
        <v>2820</v>
      </c>
      <c r="L541" s="668">
        <v>2</v>
      </c>
      <c r="M541" s="668">
        <v>1410</v>
      </c>
      <c r="N541" s="668">
        <v>4</v>
      </c>
      <c r="O541" s="668">
        <v>5640</v>
      </c>
      <c r="P541" s="681">
        <v>4</v>
      </c>
      <c r="Q541" s="669">
        <v>1410</v>
      </c>
    </row>
    <row r="542" spans="1:17" ht="14.4" customHeight="1" x14ac:dyDescent="0.3">
      <c r="A542" s="664" t="s">
        <v>527</v>
      </c>
      <c r="B542" s="665" t="s">
        <v>5517</v>
      </c>
      <c r="C542" s="665" t="s">
        <v>4854</v>
      </c>
      <c r="D542" s="665" t="s">
        <v>5001</v>
      </c>
      <c r="E542" s="665" t="s">
        <v>5002</v>
      </c>
      <c r="F542" s="668"/>
      <c r="G542" s="668"/>
      <c r="H542" s="668"/>
      <c r="I542" s="668"/>
      <c r="J542" s="668">
        <v>1</v>
      </c>
      <c r="K542" s="668">
        <v>1796</v>
      </c>
      <c r="L542" s="668"/>
      <c r="M542" s="668">
        <v>1796</v>
      </c>
      <c r="N542" s="668">
        <v>2</v>
      </c>
      <c r="O542" s="668">
        <v>3592</v>
      </c>
      <c r="P542" s="681"/>
      <c r="Q542" s="669">
        <v>1796</v>
      </c>
    </row>
    <row r="543" spans="1:17" ht="14.4" customHeight="1" x14ac:dyDescent="0.3">
      <c r="A543" s="664" t="s">
        <v>527</v>
      </c>
      <c r="B543" s="665" t="s">
        <v>5517</v>
      </c>
      <c r="C543" s="665" t="s">
        <v>4854</v>
      </c>
      <c r="D543" s="665" t="s">
        <v>5003</v>
      </c>
      <c r="E543" s="665" t="s">
        <v>5004</v>
      </c>
      <c r="F543" s="668">
        <v>3</v>
      </c>
      <c r="G543" s="668">
        <v>5388</v>
      </c>
      <c r="H543" s="668">
        <v>1</v>
      </c>
      <c r="I543" s="668">
        <v>1796</v>
      </c>
      <c r="J543" s="668">
        <v>2</v>
      </c>
      <c r="K543" s="668">
        <v>3592</v>
      </c>
      <c r="L543" s="668">
        <v>0.66666666666666663</v>
      </c>
      <c r="M543" s="668">
        <v>1796</v>
      </c>
      <c r="N543" s="668">
        <v>1</v>
      </c>
      <c r="O543" s="668">
        <v>1796</v>
      </c>
      <c r="P543" s="681">
        <v>0.33333333333333331</v>
      </c>
      <c r="Q543" s="669">
        <v>1796</v>
      </c>
    </row>
    <row r="544" spans="1:17" ht="14.4" customHeight="1" x14ac:dyDescent="0.3">
      <c r="A544" s="664" t="s">
        <v>527</v>
      </c>
      <c r="B544" s="665" t="s">
        <v>5517</v>
      </c>
      <c r="C544" s="665" t="s">
        <v>4854</v>
      </c>
      <c r="D544" s="665" t="s">
        <v>5005</v>
      </c>
      <c r="E544" s="665" t="s">
        <v>5006</v>
      </c>
      <c r="F544" s="668">
        <v>5</v>
      </c>
      <c r="G544" s="668">
        <v>8980</v>
      </c>
      <c r="H544" s="668">
        <v>1</v>
      </c>
      <c r="I544" s="668">
        <v>1796</v>
      </c>
      <c r="J544" s="668">
        <v>2</v>
      </c>
      <c r="K544" s="668">
        <v>3592</v>
      </c>
      <c r="L544" s="668">
        <v>0.4</v>
      </c>
      <c r="M544" s="668">
        <v>1796</v>
      </c>
      <c r="N544" s="668">
        <v>1</v>
      </c>
      <c r="O544" s="668">
        <v>1796</v>
      </c>
      <c r="P544" s="681">
        <v>0.2</v>
      </c>
      <c r="Q544" s="669">
        <v>1796</v>
      </c>
    </row>
    <row r="545" spans="1:17" ht="14.4" customHeight="1" x14ac:dyDescent="0.3">
      <c r="A545" s="664" t="s">
        <v>527</v>
      </c>
      <c r="B545" s="665" t="s">
        <v>5517</v>
      </c>
      <c r="C545" s="665" t="s">
        <v>4854</v>
      </c>
      <c r="D545" s="665" t="s">
        <v>5007</v>
      </c>
      <c r="E545" s="665" t="s">
        <v>5008</v>
      </c>
      <c r="F545" s="668">
        <v>19</v>
      </c>
      <c r="G545" s="668">
        <v>34124</v>
      </c>
      <c r="H545" s="668">
        <v>1</v>
      </c>
      <c r="I545" s="668">
        <v>1796</v>
      </c>
      <c r="J545" s="668">
        <v>21</v>
      </c>
      <c r="K545" s="668">
        <v>37716</v>
      </c>
      <c r="L545" s="668">
        <v>1.1052631578947369</v>
      </c>
      <c r="M545" s="668">
        <v>1796</v>
      </c>
      <c r="N545" s="668">
        <v>31</v>
      </c>
      <c r="O545" s="668">
        <v>55676</v>
      </c>
      <c r="P545" s="681">
        <v>1.631578947368421</v>
      </c>
      <c r="Q545" s="669">
        <v>1796</v>
      </c>
    </row>
    <row r="546" spans="1:17" ht="14.4" customHeight="1" x14ac:dyDescent="0.3">
      <c r="A546" s="664" t="s">
        <v>527</v>
      </c>
      <c r="B546" s="665" t="s">
        <v>5517</v>
      </c>
      <c r="C546" s="665" t="s">
        <v>4854</v>
      </c>
      <c r="D546" s="665" t="s">
        <v>5009</v>
      </c>
      <c r="E546" s="665" t="s">
        <v>5010</v>
      </c>
      <c r="F546" s="668">
        <v>28</v>
      </c>
      <c r="G546" s="668">
        <v>50288</v>
      </c>
      <c r="H546" s="668">
        <v>1</v>
      </c>
      <c r="I546" s="668">
        <v>1796</v>
      </c>
      <c r="J546" s="668">
        <v>21</v>
      </c>
      <c r="K546" s="668">
        <v>37716</v>
      </c>
      <c r="L546" s="668">
        <v>0.75</v>
      </c>
      <c r="M546" s="668">
        <v>1796</v>
      </c>
      <c r="N546" s="668">
        <v>32</v>
      </c>
      <c r="O546" s="668">
        <v>57472</v>
      </c>
      <c r="P546" s="681">
        <v>1.1428571428571428</v>
      </c>
      <c r="Q546" s="669">
        <v>1796</v>
      </c>
    </row>
    <row r="547" spans="1:17" ht="14.4" customHeight="1" x14ac:dyDescent="0.3">
      <c r="A547" s="664" t="s">
        <v>527</v>
      </c>
      <c r="B547" s="665" t="s">
        <v>5517</v>
      </c>
      <c r="C547" s="665" t="s">
        <v>4854</v>
      </c>
      <c r="D547" s="665" t="s">
        <v>5011</v>
      </c>
      <c r="E547" s="665" t="s">
        <v>5012</v>
      </c>
      <c r="F547" s="668"/>
      <c r="G547" s="668"/>
      <c r="H547" s="668"/>
      <c r="I547" s="668"/>
      <c r="J547" s="668">
        <v>1</v>
      </c>
      <c r="K547" s="668">
        <v>1796</v>
      </c>
      <c r="L547" s="668"/>
      <c r="M547" s="668">
        <v>1796</v>
      </c>
      <c r="N547" s="668"/>
      <c r="O547" s="668"/>
      <c r="P547" s="681"/>
      <c r="Q547" s="669"/>
    </row>
    <row r="548" spans="1:17" ht="14.4" customHeight="1" x14ac:dyDescent="0.3">
      <c r="A548" s="664" t="s">
        <v>527</v>
      </c>
      <c r="B548" s="665" t="s">
        <v>5517</v>
      </c>
      <c r="C548" s="665" t="s">
        <v>4854</v>
      </c>
      <c r="D548" s="665" t="s">
        <v>5013</v>
      </c>
      <c r="E548" s="665" t="s">
        <v>5014</v>
      </c>
      <c r="F548" s="668">
        <v>2</v>
      </c>
      <c r="G548" s="668">
        <v>3592</v>
      </c>
      <c r="H548" s="668">
        <v>1</v>
      </c>
      <c r="I548" s="668">
        <v>1796</v>
      </c>
      <c r="J548" s="668"/>
      <c r="K548" s="668"/>
      <c r="L548" s="668"/>
      <c r="M548" s="668"/>
      <c r="N548" s="668"/>
      <c r="O548" s="668"/>
      <c r="P548" s="681"/>
      <c r="Q548" s="669"/>
    </row>
    <row r="549" spans="1:17" ht="14.4" customHeight="1" x14ac:dyDescent="0.3">
      <c r="A549" s="664" t="s">
        <v>527</v>
      </c>
      <c r="B549" s="665" t="s">
        <v>5517</v>
      </c>
      <c r="C549" s="665" t="s">
        <v>4854</v>
      </c>
      <c r="D549" s="665" t="s">
        <v>5015</v>
      </c>
      <c r="E549" s="665" t="s">
        <v>5016</v>
      </c>
      <c r="F549" s="668">
        <v>1</v>
      </c>
      <c r="G549" s="668">
        <v>3360</v>
      </c>
      <c r="H549" s="668">
        <v>1</v>
      </c>
      <c r="I549" s="668">
        <v>3360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527</v>
      </c>
      <c r="B550" s="665" t="s">
        <v>5517</v>
      </c>
      <c r="C550" s="665" t="s">
        <v>4854</v>
      </c>
      <c r="D550" s="665" t="s">
        <v>5017</v>
      </c>
      <c r="E550" s="665" t="s">
        <v>5018</v>
      </c>
      <c r="F550" s="668">
        <v>2</v>
      </c>
      <c r="G550" s="668">
        <v>6720</v>
      </c>
      <c r="H550" s="668">
        <v>1</v>
      </c>
      <c r="I550" s="668">
        <v>3360</v>
      </c>
      <c r="J550" s="668">
        <v>1</v>
      </c>
      <c r="K550" s="668">
        <v>3360</v>
      </c>
      <c r="L550" s="668">
        <v>0.5</v>
      </c>
      <c r="M550" s="668">
        <v>3360</v>
      </c>
      <c r="N550" s="668"/>
      <c r="O550" s="668"/>
      <c r="P550" s="681"/>
      <c r="Q550" s="669"/>
    </row>
    <row r="551" spans="1:17" ht="14.4" customHeight="1" x14ac:dyDescent="0.3">
      <c r="A551" s="664" t="s">
        <v>527</v>
      </c>
      <c r="B551" s="665" t="s">
        <v>5517</v>
      </c>
      <c r="C551" s="665" t="s">
        <v>4854</v>
      </c>
      <c r="D551" s="665" t="s">
        <v>5019</v>
      </c>
      <c r="E551" s="665" t="s">
        <v>5020</v>
      </c>
      <c r="F551" s="668">
        <v>6</v>
      </c>
      <c r="G551" s="668">
        <v>20160</v>
      </c>
      <c r="H551" s="668">
        <v>1</v>
      </c>
      <c r="I551" s="668">
        <v>3360</v>
      </c>
      <c r="J551" s="668">
        <v>3</v>
      </c>
      <c r="K551" s="668">
        <v>10080</v>
      </c>
      <c r="L551" s="668">
        <v>0.5</v>
      </c>
      <c r="M551" s="668">
        <v>3360</v>
      </c>
      <c r="N551" s="668">
        <v>9</v>
      </c>
      <c r="O551" s="668">
        <v>30240</v>
      </c>
      <c r="P551" s="681">
        <v>1.5</v>
      </c>
      <c r="Q551" s="669">
        <v>3360</v>
      </c>
    </row>
    <row r="552" spans="1:17" ht="14.4" customHeight="1" x14ac:dyDescent="0.3">
      <c r="A552" s="664" t="s">
        <v>527</v>
      </c>
      <c r="B552" s="665" t="s">
        <v>5517</v>
      </c>
      <c r="C552" s="665" t="s">
        <v>4854</v>
      </c>
      <c r="D552" s="665" t="s">
        <v>5021</v>
      </c>
      <c r="E552" s="665" t="s">
        <v>5022</v>
      </c>
      <c r="F552" s="668">
        <v>2</v>
      </c>
      <c r="G552" s="668">
        <v>6720</v>
      </c>
      <c r="H552" s="668">
        <v>1</v>
      </c>
      <c r="I552" s="668">
        <v>3360</v>
      </c>
      <c r="J552" s="668">
        <v>1</v>
      </c>
      <c r="K552" s="668">
        <v>3360</v>
      </c>
      <c r="L552" s="668">
        <v>0.5</v>
      </c>
      <c r="M552" s="668">
        <v>3360</v>
      </c>
      <c r="N552" s="668">
        <v>5</v>
      </c>
      <c r="O552" s="668">
        <v>16800</v>
      </c>
      <c r="P552" s="681">
        <v>2.5</v>
      </c>
      <c r="Q552" s="669">
        <v>3360</v>
      </c>
    </row>
    <row r="553" spans="1:17" ht="14.4" customHeight="1" x14ac:dyDescent="0.3">
      <c r="A553" s="664" t="s">
        <v>527</v>
      </c>
      <c r="B553" s="665" t="s">
        <v>5517</v>
      </c>
      <c r="C553" s="665" t="s">
        <v>4854</v>
      </c>
      <c r="D553" s="665" t="s">
        <v>5023</v>
      </c>
      <c r="E553" s="665" t="s">
        <v>5024</v>
      </c>
      <c r="F553" s="668">
        <v>6</v>
      </c>
      <c r="G553" s="668">
        <v>20160</v>
      </c>
      <c r="H553" s="668">
        <v>1</v>
      </c>
      <c r="I553" s="668">
        <v>3360</v>
      </c>
      <c r="J553" s="668"/>
      <c r="K553" s="668"/>
      <c r="L553" s="668"/>
      <c r="M553" s="668"/>
      <c r="N553" s="668">
        <v>1</v>
      </c>
      <c r="O553" s="668">
        <v>3360</v>
      </c>
      <c r="P553" s="681">
        <v>0.16666666666666666</v>
      </c>
      <c r="Q553" s="669">
        <v>3360</v>
      </c>
    </row>
    <row r="554" spans="1:17" ht="14.4" customHeight="1" x14ac:dyDescent="0.3">
      <c r="A554" s="664" t="s">
        <v>527</v>
      </c>
      <c r="B554" s="665" t="s">
        <v>5517</v>
      </c>
      <c r="C554" s="665" t="s">
        <v>4854</v>
      </c>
      <c r="D554" s="665" t="s">
        <v>5025</v>
      </c>
      <c r="E554" s="665" t="s">
        <v>5026</v>
      </c>
      <c r="F554" s="668">
        <v>1</v>
      </c>
      <c r="G554" s="668">
        <v>2016</v>
      </c>
      <c r="H554" s="668">
        <v>1</v>
      </c>
      <c r="I554" s="668">
        <v>2016</v>
      </c>
      <c r="J554" s="668">
        <v>1</v>
      </c>
      <c r="K554" s="668">
        <v>2016</v>
      </c>
      <c r="L554" s="668">
        <v>1</v>
      </c>
      <c r="M554" s="668">
        <v>2016</v>
      </c>
      <c r="N554" s="668"/>
      <c r="O554" s="668"/>
      <c r="P554" s="681"/>
      <c r="Q554" s="669"/>
    </row>
    <row r="555" spans="1:17" ht="14.4" customHeight="1" x14ac:dyDescent="0.3">
      <c r="A555" s="664" t="s">
        <v>527</v>
      </c>
      <c r="B555" s="665" t="s">
        <v>5517</v>
      </c>
      <c r="C555" s="665" t="s">
        <v>4854</v>
      </c>
      <c r="D555" s="665" t="s">
        <v>5027</v>
      </c>
      <c r="E555" s="665" t="s">
        <v>5028</v>
      </c>
      <c r="F555" s="668">
        <v>2</v>
      </c>
      <c r="G555" s="668">
        <v>4032</v>
      </c>
      <c r="H555" s="668">
        <v>1</v>
      </c>
      <c r="I555" s="668">
        <v>2016</v>
      </c>
      <c r="J555" s="668"/>
      <c r="K555" s="668"/>
      <c r="L555" s="668"/>
      <c r="M555" s="668"/>
      <c r="N555" s="668">
        <v>1</v>
      </c>
      <c r="O555" s="668">
        <v>2016</v>
      </c>
      <c r="P555" s="681">
        <v>0.5</v>
      </c>
      <c r="Q555" s="669">
        <v>2016</v>
      </c>
    </row>
    <row r="556" spans="1:17" ht="14.4" customHeight="1" x14ac:dyDescent="0.3">
      <c r="A556" s="664" t="s">
        <v>527</v>
      </c>
      <c r="B556" s="665" t="s">
        <v>5517</v>
      </c>
      <c r="C556" s="665" t="s">
        <v>4854</v>
      </c>
      <c r="D556" s="665" t="s">
        <v>5029</v>
      </c>
      <c r="E556" s="665" t="s">
        <v>5030</v>
      </c>
      <c r="F556" s="668">
        <v>3</v>
      </c>
      <c r="G556" s="668">
        <v>6048</v>
      </c>
      <c r="H556" s="668">
        <v>1</v>
      </c>
      <c r="I556" s="668">
        <v>2016</v>
      </c>
      <c r="J556" s="668">
        <v>1</v>
      </c>
      <c r="K556" s="668">
        <v>2016</v>
      </c>
      <c r="L556" s="668">
        <v>0.33333333333333331</v>
      </c>
      <c r="M556" s="668">
        <v>2016</v>
      </c>
      <c r="N556" s="668">
        <v>1</v>
      </c>
      <c r="O556" s="668">
        <v>2016</v>
      </c>
      <c r="P556" s="681">
        <v>0.33333333333333331</v>
      </c>
      <c r="Q556" s="669">
        <v>2016</v>
      </c>
    </row>
    <row r="557" spans="1:17" ht="14.4" customHeight="1" x14ac:dyDescent="0.3">
      <c r="A557" s="664" t="s">
        <v>527</v>
      </c>
      <c r="B557" s="665" t="s">
        <v>5517</v>
      </c>
      <c r="C557" s="665" t="s">
        <v>4854</v>
      </c>
      <c r="D557" s="665" t="s">
        <v>5037</v>
      </c>
      <c r="E557" s="665" t="s">
        <v>5038</v>
      </c>
      <c r="F557" s="668"/>
      <c r="G557" s="668"/>
      <c r="H557" s="668"/>
      <c r="I557" s="668"/>
      <c r="J557" s="668"/>
      <c r="K557" s="668"/>
      <c r="L557" s="668"/>
      <c r="M557" s="668"/>
      <c r="N557" s="668">
        <v>1</v>
      </c>
      <c r="O557" s="668">
        <v>9403</v>
      </c>
      <c r="P557" s="681"/>
      <c r="Q557" s="669">
        <v>9403</v>
      </c>
    </row>
    <row r="558" spans="1:17" ht="14.4" customHeight="1" x14ac:dyDescent="0.3">
      <c r="A558" s="664" t="s">
        <v>527</v>
      </c>
      <c r="B558" s="665" t="s">
        <v>5517</v>
      </c>
      <c r="C558" s="665" t="s">
        <v>4854</v>
      </c>
      <c r="D558" s="665" t="s">
        <v>5039</v>
      </c>
      <c r="E558" s="665" t="s">
        <v>5040</v>
      </c>
      <c r="F558" s="668">
        <v>1</v>
      </c>
      <c r="G558" s="668">
        <v>9403</v>
      </c>
      <c r="H558" s="668">
        <v>1</v>
      </c>
      <c r="I558" s="668">
        <v>9403</v>
      </c>
      <c r="J558" s="668">
        <v>1</v>
      </c>
      <c r="K558" s="668">
        <v>9403</v>
      </c>
      <c r="L558" s="668">
        <v>1</v>
      </c>
      <c r="M558" s="668">
        <v>9403</v>
      </c>
      <c r="N558" s="668">
        <v>2</v>
      </c>
      <c r="O558" s="668">
        <v>18806</v>
      </c>
      <c r="P558" s="681">
        <v>2</v>
      </c>
      <c r="Q558" s="669">
        <v>9403</v>
      </c>
    </row>
    <row r="559" spans="1:17" ht="14.4" customHeight="1" x14ac:dyDescent="0.3">
      <c r="A559" s="664" t="s">
        <v>527</v>
      </c>
      <c r="B559" s="665" t="s">
        <v>5517</v>
      </c>
      <c r="C559" s="665" t="s">
        <v>4854</v>
      </c>
      <c r="D559" s="665" t="s">
        <v>5041</v>
      </c>
      <c r="E559" s="665" t="s">
        <v>5042</v>
      </c>
      <c r="F559" s="668"/>
      <c r="G559" s="668"/>
      <c r="H559" s="668"/>
      <c r="I559" s="668"/>
      <c r="J559" s="668"/>
      <c r="K559" s="668"/>
      <c r="L559" s="668"/>
      <c r="M559" s="668"/>
      <c r="N559" s="668">
        <v>1</v>
      </c>
      <c r="O559" s="668">
        <v>9403</v>
      </c>
      <c r="P559" s="681"/>
      <c r="Q559" s="669">
        <v>9403</v>
      </c>
    </row>
    <row r="560" spans="1:17" ht="14.4" customHeight="1" x14ac:dyDescent="0.3">
      <c r="A560" s="664" t="s">
        <v>527</v>
      </c>
      <c r="B560" s="665" t="s">
        <v>5517</v>
      </c>
      <c r="C560" s="665" t="s">
        <v>4854</v>
      </c>
      <c r="D560" s="665" t="s">
        <v>5043</v>
      </c>
      <c r="E560" s="665" t="s">
        <v>5044</v>
      </c>
      <c r="F560" s="668"/>
      <c r="G560" s="668"/>
      <c r="H560" s="668"/>
      <c r="I560" s="668"/>
      <c r="J560" s="668">
        <v>2</v>
      </c>
      <c r="K560" s="668">
        <v>18806</v>
      </c>
      <c r="L560" s="668"/>
      <c r="M560" s="668">
        <v>9403</v>
      </c>
      <c r="N560" s="668"/>
      <c r="O560" s="668"/>
      <c r="P560" s="681"/>
      <c r="Q560" s="669"/>
    </row>
    <row r="561" spans="1:17" ht="14.4" customHeight="1" x14ac:dyDescent="0.3">
      <c r="A561" s="664" t="s">
        <v>527</v>
      </c>
      <c r="B561" s="665" t="s">
        <v>5517</v>
      </c>
      <c r="C561" s="665" t="s">
        <v>4854</v>
      </c>
      <c r="D561" s="665" t="s">
        <v>5045</v>
      </c>
      <c r="E561" s="665" t="s">
        <v>5046</v>
      </c>
      <c r="F561" s="668">
        <v>6</v>
      </c>
      <c r="G561" s="668">
        <v>54600</v>
      </c>
      <c r="H561" s="668">
        <v>1</v>
      </c>
      <c r="I561" s="668">
        <v>9100</v>
      </c>
      <c r="J561" s="668">
        <v>4</v>
      </c>
      <c r="K561" s="668">
        <v>36400</v>
      </c>
      <c r="L561" s="668">
        <v>0.66666666666666663</v>
      </c>
      <c r="M561" s="668">
        <v>9100</v>
      </c>
      <c r="N561" s="668">
        <v>8</v>
      </c>
      <c r="O561" s="668">
        <v>72800</v>
      </c>
      <c r="P561" s="681">
        <v>1.3333333333333333</v>
      </c>
      <c r="Q561" s="669">
        <v>9100</v>
      </c>
    </row>
    <row r="562" spans="1:17" ht="14.4" customHeight="1" x14ac:dyDescent="0.3">
      <c r="A562" s="664" t="s">
        <v>527</v>
      </c>
      <c r="B562" s="665" t="s">
        <v>5517</v>
      </c>
      <c r="C562" s="665" t="s">
        <v>4854</v>
      </c>
      <c r="D562" s="665" t="s">
        <v>5047</v>
      </c>
      <c r="E562" s="665" t="s">
        <v>5531</v>
      </c>
      <c r="F562" s="668">
        <v>1</v>
      </c>
      <c r="G562" s="668">
        <v>54906</v>
      </c>
      <c r="H562" s="668">
        <v>1</v>
      </c>
      <c r="I562" s="668">
        <v>54906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527</v>
      </c>
      <c r="B563" s="665" t="s">
        <v>5517</v>
      </c>
      <c r="C563" s="665" t="s">
        <v>4854</v>
      </c>
      <c r="D563" s="665" t="s">
        <v>5051</v>
      </c>
      <c r="E563" s="665" t="s">
        <v>5532</v>
      </c>
      <c r="F563" s="668"/>
      <c r="G563" s="668"/>
      <c r="H563" s="668"/>
      <c r="I563" s="668"/>
      <c r="J563" s="668">
        <v>1</v>
      </c>
      <c r="K563" s="668">
        <v>69440</v>
      </c>
      <c r="L563" s="668"/>
      <c r="M563" s="668">
        <v>69440</v>
      </c>
      <c r="N563" s="668"/>
      <c r="O563" s="668"/>
      <c r="P563" s="681"/>
      <c r="Q563" s="669"/>
    </row>
    <row r="564" spans="1:17" ht="14.4" customHeight="1" x14ac:dyDescent="0.3">
      <c r="A564" s="664" t="s">
        <v>527</v>
      </c>
      <c r="B564" s="665" t="s">
        <v>5517</v>
      </c>
      <c r="C564" s="665" t="s">
        <v>4854</v>
      </c>
      <c r="D564" s="665" t="s">
        <v>5533</v>
      </c>
      <c r="E564" s="665" t="s">
        <v>5534</v>
      </c>
      <c r="F564" s="668"/>
      <c r="G564" s="668"/>
      <c r="H564" s="668"/>
      <c r="I564" s="668"/>
      <c r="J564" s="668">
        <v>1</v>
      </c>
      <c r="K564" s="668">
        <v>13087.4</v>
      </c>
      <c r="L564" s="668"/>
      <c r="M564" s="668">
        <v>13087.4</v>
      </c>
      <c r="N564" s="668"/>
      <c r="O564" s="668"/>
      <c r="P564" s="681"/>
      <c r="Q564" s="669"/>
    </row>
    <row r="565" spans="1:17" ht="14.4" customHeight="1" x14ac:dyDescent="0.3">
      <c r="A565" s="664" t="s">
        <v>527</v>
      </c>
      <c r="B565" s="665" t="s">
        <v>5517</v>
      </c>
      <c r="C565" s="665" t="s">
        <v>4854</v>
      </c>
      <c r="D565" s="665" t="s">
        <v>5052</v>
      </c>
      <c r="E565" s="665" t="s">
        <v>5053</v>
      </c>
      <c r="F565" s="668">
        <v>3</v>
      </c>
      <c r="G565" s="668">
        <v>3936</v>
      </c>
      <c r="H565" s="668">
        <v>1</v>
      </c>
      <c r="I565" s="668">
        <v>1312</v>
      </c>
      <c r="J565" s="668">
        <v>1</v>
      </c>
      <c r="K565" s="668">
        <v>1312</v>
      </c>
      <c r="L565" s="668">
        <v>0.33333333333333331</v>
      </c>
      <c r="M565" s="668">
        <v>1312</v>
      </c>
      <c r="N565" s="668"/>
      <c r="O565" s="668"/>
      <c r="P565" s="681"/>
      <c r="Q565" s="669"/>
    </row>
    <row r="566" spans="1:17" ht="14.4" customHeight="1" x14ac:dyDescent="0.3">
      <c r="A566" s="664" t="s">
        <v>527</v>
      </c>
      <c r="B566" s="665" t="s">
        <v>5517</v>
      </c>
      <c r="C566" s="665" t="s">
        <v>4854</v>
      </c>
      <c r="D566" s="665" t="s">
        <v>5054</v>
      </c>
      <c r="E566" s="665" t="s">
        <v>5055</v>
      </c>
      <c r="F566" s="668">
        <v>4</v>
      </c>
      <c r="G566" s="668">
        <v>6240</v>
      </c>
      <c r="H566" s="668">
        <v>1</v>
      </c>
      <c r="I566" s="668">
        <v>1560</v>
      </c>
      <c r="J566" s="668">
        <v>1</v>
      </c>
      <c r="K566" s="668">
        <v>1560</v>
      </c>
      <c r="L566" s="668">
        <v>0.25</v>
      </c>
      <c r="M566" s="668">
        <v>1560</v>
      </c>
      <c r="N566" s="668"/>
      <c r="O566" s="668"/>
      <c r="P566" s="681"/>
      <c r="Q566" s="669"/>
    </row>
    <row r="567" spans="1:17" ht="14.4" customHeight="1" x14ac:dyDescent="0.3">
      <c r="A567" s="664" t="s">
        <v>527</v>
      </c>
      <c r="B567" s="665" t="s">
        <v>5517</v>
      </c>
      <c r="C567" s="665" t="s">
        <v>4854</v>
      </c>
      <c r="D567" s="665" t="s">
        <v>5060</v>
      </c>
      <c r="E567" s="665" t="s">
        <v>5061</v>
      </c>
      <c r="F567" s="668">
        <v>1</v>
      </c>
      <c r="G567" s="668">
        <v>4629.07</v>
      </c>
      <c r="H567" s="668">
        <v>1</v>
      </c>
      <c r="I567" s="668">
        <v>4629.07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527</v>
      </c>
      <c r="B568" s="665" t="s">
        <v>5517</v>
      </c>
      <c r="C568" s="665" t="s">
        <v>4854</v>
      </c>
      <c r="D568" s="665" t="s">
        <v>5071</v>
      </c>
      <c r="E568" s="665" t="s">
        <v>5072</v>
      </c>
      <c r="F568" s="668"/>
      <c r="G568" s="668"/>
      <c r="H568" s="668"/>
      <c r="I568" s="668"/>
      <c r="J568" s="668"/>
      <c r="K568" s="668"/>
      <c r="L568" s="668"/>
      <c r="M568" s="668"/>
      <c r="N568" s="668">
        <v>1</v>
      </c>
      <c r="O568" s="668">
        <v>25318.2</v>
      </c>
      <c r="P568" s="681"/>
      <c r="Q568" s="669">
        <v>25318.2</v>
      </c>
    </row>
    <row r="569" spans="1:17" ht="14.4" customHeight="1" x14ac:dyDescent="0.3">
      <c r="A569" s="664" t="s">
        <v>527</v>
      </c>
      <c r="B569" s="665" t="s">
        <v>5517</v>
      </c>
      <c r="C569" s="665" t="s">
        <v>4854</v>
      </c>
      <c r="D569" s="665" t="s">
        <v>5073</v>
      </c>
      <c r="E569" s="665" t="s">
        <v>5074</v>
      </c>
      <c r="F569" s="668"/>
      <c r="G569" s="668"/>
      <c r="H569" s="668"/>
      <c r="I569" s="668"/>
      <c r="J569" s="668"/>
      <c r="K569" s="668"/>
      <c r="L569" s="668"/>
      <c r="M569" s="668"/>
      <c r="N569" s="668">
        <v>2</v>
      </c>
      <c r="O569" s="668">
        <v>47823.8</v>
      </c>
      <c r="P569" s="681"/>
      <c r="Q569" s="669">
        <v>23911.9</v>
      </c>
    </row>
    <row r="570" spans="1:17" ht="14.4" customHeight="1" x14ac:dyDescent="0.3">
      <c r="A570" s="664" t="s">
        <v>527</v>
      </c>
      <c r="B570" s="665" t="s">
        <v>5517</v>
      </c>
      <c r="C570" s="665" t="s">
        <v>4854</v>
      </c>
      <c r="D570" s="665" t="s">
        <v>5075</v>
      </c>
      <c r="E570" s="665" t="s">
        <v>5076</v>
      </c>
      <c r="F570" s="668">
        <v>2</v>
      </c>
      <c r="G570" s="668">
        <v>21423</v>
      </c>
      <c r="H570" s="668">
        <v>1</v>
      </c>
      <c r="I570" s="668">
        <v>10711.5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527</v>
      </c>
      <c r="B571" s="665" t="s">
        <v>5517</v>
      </c>
      <c r="C571" s="665" t="s">
        <v>4854</v>
      </c>
      <c r="D571" s="665" t="s">
        <v>5083</v>
      </c>
      <c r="E571" s="665" t="s">
        <v>5084</v>
      </c>
      <c r="F571" s="668"/>
      <c r="G571" s="668"/>
      <c r="H571" s="668"/>
      <c r="I571" s="668"/>
      <c r="J571" s="668"/>
      <c r="K571" s="668"/>
      <c r="L571" s="668"/>
      <c r="M571" s="668"/>
      <c r="N571" s="668">
        <v>2</v>
      </c>
      <c r="O571" s="668">
        <v>2719.42</v>
      </c>
      <c r="P571" s="681"/>
      <c r="Q571" s="669">
        <v>1359.71</v>
      </c>
    </row>
    <row r="572" spans="1:17" ht="14.4" customHeight="1" x14ac:dyDescent="0.3">
      <c r="A572" s="664" t="s">
        <v>527</v>
      </c>
      <c r="B572" s="665" t="s">
        <v>5517</v>
      </c>
      <c r="C572" s="665" t="s">
        <v>4854</v>
      </c>
      <c r="D572" s="665" t="s">
        <v>5091</v>
      </c>
      <c r="E572" s="665" t="s">
        <v>5092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10033.799999999999</v>
      </c>
      <c r="P572" s="681"/>
      <c r="Q572" s="669">
        <v>10033.799999999999</v>
      </c>
    </row>
    <row r="573" spans="1:17" ht="14.4" customHeight="1" x14ac:dyDescent="0.3">
      <c r="A573" s="664" t="s">
        <v>527</v>
      </c>
      <c r="B573" s="665" t="s">
        <v>5517</v>
      </c>
      <c r="C573" s="665" t="s">
        <v>4854</v>
      </c>
      <c r="D573" s="665" t="s">
        <v>5093</v>
      </c>
      <c r="E573" s="665" t="s">
        <v>5094</v>
      </c>
      <c r="F573" s="668"/>
      <c r="G573" s="668"/>
      <c r="H573" s="668"/>
      <c r="I573" s="668"/>
      <c r="J573" s="668">
        <v>1</v>
      </c>
      <c r="K573" s="668">
        <v>1286.05</v>
      </c>
      <c r="L573" s="668"/>
      <c r="M573" s="668">
        <v>1286.05</v>
      </c>
      <c r="N573" s="668"/>
      <c r="O573" s="668"/>
      <c r="P573" s="681"/>
      <c r="Q573" s="669"/>
    </row>
    <row r="574" spans="1:17" ht="14.4" customHeight="1" x14ac:dyDescent="0.3">
      <c r="A574" s="664" t="s">
        <v>527</v>
      </c>
      <c r="B574" s="665" t="s">
        <v>5517</v>
      </c>
      <c r="C574" s="665" t="s">
        <v>4854</v>
      </c>
      <c r="D574" s="665" t="s">
        <v>5535</v>
      </c>
      <c r="E574" s="665" t="s">
        <v>5536</v>
      </c>
      <c r="F574" s="668">
        <v>1</v>
      </c>
      <c r="G574" s="668">
        <v>1958.73</v>
      </c>
      <c r="H574" s="668">
        <v>1</v>
      </c>
      <c r="I574" s="668">
        <v>1958.73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527</v>
      </c>
      <c r="B575" s="665" t="s">
        <v>5517</v>
      </c>
      <c r="C575" s="665" t="s">
        <v>4854</v>
      </c>
      <c r="D575" s="665" t="s">
        <v>5108</v>
      </c>
      <c r="E575" s="665" t="s">
        <v>5109</v>
      </c>
      <c r="F575" s="668">
        <v>1</v>
      </c>
      <c r="G575" s="668">
        <v>43150</v>
      </c>
      <c r="H575" s="668">
        <v>1</v>
      </c>
      <c r="I575" s="668">
        <v>43150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527</v>
      </c>
      <c r="B576" s="665" t="s">
        <v>5517</v>
      </c>
      <c r="C576" s="665" t="s">
        <v>4694</v>
      </c>
      <c r="D576" s="665" t="s">
        <v>5128</v>
      </c>
      <c r="E576" s="665" t="s">
        <v>5129</v>
      </c>
      <c r="F576" s="668"/>
      <c r="G576" s="668"/>
      <c r="H576" s="668"/>
      <c r="I576" s="668"/>
      <c r="J576" s="668"/>
      <c r="K576" s="668"/>
      <c r="L576" s="668"/>
      <c r="M576" s="668"/>
      <c r="N576" s="668">
        <v>65</v>
      </c>
      <c r="O576" s="668">
        <v>25350</v>
      </c>
      <c r="P576" s="681"/>
      <c r="Q576" s="669">
        <v>390</v>
      </c>
    </row>
    <row r="577" spans="1:17" ht="14.4" customHeight="1" x14ac:dyDescent="0.3">
      <c r="A577" s="664" t="s">
        <v>527</v>
      </c>
      <c r="B577" s="665" t="s">
        <v>5517</v>
      </c>
      <c r="C577" s="665" t="s">
        <v>4694</v>
      </c>
      <c r="D577" s="665" t="s">
        <v>4753</v>
      </c>
      <c r="E577" s="665" t="s">
        <v>4754</v>
      </c>
      <c r="F577" s="668">
        <v>76</v>
      </c>
      <c r="G577" s="668">
        <v>17742</v>
      </c>
      <c r="H577" s="668">
        <v>1</v>
      </c>
      <c r="I577" s="668">
        <v>233.44736842105263</v>
      </c>
      <c r="J577" s="668">
        <v>54</v>
      </c>
      <c r="K577" s="668">
        <v>12690</v>
      </c>
      <c r="L577" s="668">
        <v>0.71525194453838348</v>
      </c>
      <c r="M577" s="668">
        <v>235</v>
      </c>
      <c r="N577" s="668">
        <v>57</v>
      </c>
      <c r="O577" s="668">
        <v>14307</v>
      </c>
      <c r="P577" s="681">
        <v>0.80639161312140684</v>
      </c>
      <c r="Q577" s="669">
        <v>251</v>
      </c>
    </row>
    <row r="578" spans="1:17" ht="14.4" customHeight="1" x14ac:dyDescent="0.3">
      <c r="A578" s="664" t="s">
        <v>527</v>
      </c>
      <c r="B578" s="665" t="s">
        <v>5517</v>
      </c>
      <c r="C578" s="665" t="s">
        <v>4694</v>
      </c>
      <c r="D578" s="665" t="s">
        <v>5152</v>
      </c>
      <c r="E578" s="665" t="s">
        <v>5153</v>
      </c>
      <c r="F578" s="668">
        <v>0</v>
      </c>
      <c r="G578" s="668">
        <v>0</v>
      </c>
      <c r="H578" s="668"/>
      <c r="I578" s="668"/>
      <c r="J578" s="668">
        <v>0</v>
      </c>
      <c r="K578" s="668">
        <v>0</v>
      </c>
      <c r="L578" s="668"/>
      <c r="M578" s="668"/>
      <c r="N578" s="668">
        <v>0</v>
      </c>
      <c r="O578" s="668">
        <v>0</v>
      </c>
      <c r="P578" s="681"/>
      <c r="Q578" s="669"/>
    </row>
    <row r="579" spans="1:17" ht="14.4" customHeight="1" x14ac:dyDescent="0.3">
      <c r="A579" s="664" t="s">
        <v>527</v>
      </c>
      <c r="B579" s="665" t="s">
        <v>5517</v>
      </c>
      <c r="C579" s="665" t="s">
        <v>4694</v>
      </c>
      <c r="D579" s="665" t="s">
        <v>5154</v>
      </c>
      <c r="E579" s="665" t="s">
        <v>5155</v>
      </c>
      <c r="F579" s="668">
        <v>444</v>
      </c>
      <c r="G579" s="668">
        <v>0</v>
      </c>
      <c r="H579" s="668"/>
      <c r="I579" s="668">
        <v>0</v>
      </c>
      <c r="J579" s="668">
        <v>445</v>
      </c>
      <c r="K579" s="668">
        <v>0</v>
      </c>
      <c r="L579" s="668"/>
      <c r="M579" s="668">
        <v>0</v>
      </c>
      <c r="N579" s="668">
        <v>442</v>
      </c>
      <c r="O579" s="668">
        <v>0</v>
      </c>
      <c r="P579" s="681"/>
      <c r="Q579" s="669">
        <v>0</v>
      </c>
    </row>
    <row r="580" spans="1:17" ht="14.4" customHeight="1" x14ac:dyDescent="0.3">
      <c r="A580" s="664" t="s">
        <v>527</v>
      </c>
      <c r="B580" s="665" t="s">
        <v>5517</v>
      </c>
      <c r="C580" s="665" t="s">
        <v>4694</v>
      </c>
      <c r="D580" s="665" t="s">
        <v>5537</v>
      </c>
      <c r="E580" s="665" t="s">
        <v>5538</v>
      </c>
      <c r="F580" s="668">
        <v>691</v>
      </c>
      <c r="G580" s="668">
        <v>3783916</v>
      </c>
      <c r="H580" s="668">
        <v>1</v>
      </c>
      <c r="I580" s="668">
        <v>5476</v>
      </c>
      <c r="J580" s="668">
        <v>687</v>
      </c>
      <c r="K580" s="668">
        <v>3762012</v>
      </c>
      <c r="L580" s="668">
        <v>0.99421128798842262</v>
      </c>
      <c r="M580" s="668">
        <v>5476</v>
      </c>
      <c r="N580" s="668">
        <v>669</v>
      </c>
      <c r="O580" s="668">
        <v>3663444</v>
      </c>
      <c r="P580" s="681">
        <v>0.96816208393632419</v>
      </c>
      <c r="Q580" s="669">
        <v>5476</v>
      </c>
    </row>
    <row r="581" spans="1:17" ht="14.4" customHeight="1" x14ac:dyDescent="0.3">
      <c r="A581" s="664" t="s">
        <v>527</v>
      </c>
      <c r="B581" s="665" t="s">
        <v>5517</v>
      </c>
      <c r="C581" s="665" t="s">
        <v>4694</v>
      </c>
      <c r="D581" s="665" t="s">
        <v>5539</v>
      </c>
      <c r="E581" s="665" t="s">
        <v>5540</v>
      </c>
      <c r="F581" s="668">
        <v>614</v>
      </c>
      <c r="G581" s="668">
        <v>4099064</v>
      </c>
      <c r="H581" s="668">
        <v>1</v>
      </c>
      <c r="I581" s="668">
        <v>6676</v>
      </c>
      <c r="J581" s="668">
        <v>607</v>
      </c>
      <c r="K581" s="668">
        <v>4052332</v>
      </c>
      <c r="L581" s="668">
        <v>0.98859934853420195</v>
      </c>
      <c r="M581" s="668">
        <v>6676</v>
      </c>
      <c r="N581" s="668">
        <v>617</v>
      </c>
      <c r="O581" s="668">
        <v>4119092</v>
      </c>
      <c r="P581" s="681">
        <v>1.004885993485342</v>
      </c>
      <c r="Q581" s="669">
        <v>6676</v>
      </c>
    </row>
    <row r="582" spans="1:17" ht="14.4" customHeight="1" x14ac:dyDescent="0.3">
      <c r="A582" s="664" t="s">
        <v>527</v>
      </c>
      <c r="B582" s="665" t="s">
        <v>5541</v>
      </c>
      <c r="C582" s="665" t="s">
        <v>4694</v>
      </c>
      <c r="D582" s="665" t="s">
        <v>4794</v>
      </c>
      <c r="E582" s="665" t="s">
        <v>4795</v>
      </c>
      <c r="F582" s="668">
        <v>1</v>
      </c>
      <c r="G582" s="668">
        <v>355</v>
      </c>
      <c r="H582" s="668">
        <v>1</v>
      </c>
      <c r="I582" s="668">
        <v>355</v>
      </c>
      <c r="J582" s="668"/>
      <c r="K582" s="668"/>
      <c r="L582" s="668"/>
      <c r="M582" s="668"/>
      <c r="N582" s="668"/>
      <c r="O582" s="668"/>
      <c r="P582" s="681"/>
      <c r="Q582" s="669"/>
    </row>
    <row r="583" spans="1:17" ht="14.4" customHeight="1" x14ac:dyDescent="0.3">
      <c r="A583" s="664" t="s">
        <v>527</v>
      </c>
      <c r="B583" s="665" t="s">
        <v>5541</v>
      </c>
      <c r="C583" s="665" t="s">
        <v>4694</v>
      </c>
      <c r="D583" s="665" t="s">
        <v>5542</v>
      </c>
      <c r="E583" s="665" t="s">
        <v>5543</v>
      </c>
      <c r="F583" s="668"/>
      <c r="G583" s="668"/>
      <c r="H583" s="668"/>
      <c r="I583" s="668"/>
      <c r="J583" s="668"/>
      <c r="K583" s="668"/>
      <c r="L583" s="668"/>
      <c r="M583" s="668"/>
      <c r="N583" s="668">
        <v>1</v>
      </c>
      <c r="O583" s="668">
        <v>1001</v>
      </c>
      <c r="P583" s="681"/>
      <c r="Q583" s="669">
        <v>1001</v>
      </c>
    </row>
    <row r="584" spans="1:17" ht="14.4" customHeight="1" x14ac:dyDescent="0.3">
      <c r="A584" s="664" t="s">
        <v>527</v>
      </c>
      <c r="B584" s="665" t="s">
        <v>5541</v>
      </c>
      <c r="C584" s="665" t="s">
        <v>4694</v>
      </c>
      <c r="D584" s="665" t="s">
        <v>5544</v>
      </c>
      <c r="E584" s="665" t="s">
        <v>5545</v>
      </c>
      <c r="F584" s="668">
        <v>1</v>
      </c>
      <c r="G584" s="668">
        <v>4983</v>
      </c>
      <c r="H584" s="668">
        <v>1</v>
      </c>
      <c r="I584" s="668">
        <v>4983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527</v>
      </c>
      <c r="B585" s="665" t="s">
        <v>5546</v>
      </c>
      <c r="C585" s="665" t="s">
        <v>4694</v>
      </c>
      <c r="D585" s="665" t="s">
        <v>5547</v>
      </c>
      <c r="E585" s="665" t="s">
        <v>5548</v>
      </c>
      <c r="F585" s="668"/>
      <c r="G585" s="668"/>
      <c r="H585" s="668"/>
      <c r="I585" s="668"/>
      <c r="J585" s="668">
        <v>1</v>
      </c>
      <c r="K585" s="668">
        <v>1113</v>
      </c>
      <c r="L585" s="668"/>
      <c r="M585" s="668">
        <v>1113</v>
      </c>
      <c r="N585" s="668"/>
      <c r="O585" s="668"/>
      <c r="P585" s="681"/>
      <c r="Q585" s="669"/>
    </row>
    <row r="586" spans="1:17" ht="14.4" customHeight="1" x14ac:dyDescent="0.3">
      <c r="A586" s="664" t="s">
        <v>527</v>
      </c>
      <c r="B586" s="665" t="s">
        <v>5546</v>
      </c>
      <c r="C586" s="665" t="s">
        <v>4694</v>
      </c>
      <c r="D586" s="665" t="s">
        <v>5150</v>
      </c>
      <c r="E586" s="665" t="s">
        <v>5151</v>
      </c>
      <c r="F586" s="668">
        <v>1</v>
      </c>
      <c r="G586" s="668">
        <v>3902</v>
      </c>
      <c r="H586" s="668">
        <v>1</v>
      </c>
      <c r="I586" s="668">
        <v>3902</v>
      </c>
      <c r="J586" s="668"/>
      <c r="K586" s="668"/>
      <c r="L586" s="668"/>
      <c r="M586" s="668"/>
      <c r="N586" s="668">
        <v>1</v>
      </c>
      <c r="O586" s="668">
        <v>4059</v>
      </c>
      <c r="P586" s="681">
        <v>1.0402357765248591</v>
      </c>
      <c r="Q586" s="669">
        <v>4059</v>
      </c>
    </row>
    <row r="587" spans="1:17" ht="14.4" customHeight="1" x14ac:dyDescent="0.3">
      <c r="A587" s="664" t="s">
        <v>527</v>
      </c>
      <c r="B587" s="665" t="s">
        <v>5546</v>
      </c>
      <c r="C587" s="665" t="s">
        <v>4694</v>
      </c>
      <c r="D587" s="665" t="s">
        <v>5549</v>
      </c>
      <c r="E587" s="665" t="s">
        <v>5550</v>
      </c>
      <c r="F587" s="668">
        <v>1</v>
      </c>
      <c r="G587" s="668">
        <v>2459</v>
      </c>
      <c r="H587" s="668">
        <v>1</v>
      </c>
      <c r="I587" s="668">
        <v>2459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527</v>
      </c>
      <c r="B588" s="665" t="s">
        <v>5546</v>
      </c>
      <c r="C588" s="665" t="s">
        <v>4694</v>
      </c>
      <c r="D588" s="665" t="s">
        <v>5551</v>
      </c>
      <c r="E588" s="665" t="s">
        <v>5552</v>
      </c>
      <c r="F588" s="668"/>
      <c r="G588" s="668"/>
      <c r="H588" s="668"/>
      <c r="I588" s="668"/>
      <c r="J588" s="668">
        <v>1</v>
      </c>
      <c r="K588" s="668">
        <v>0</v>
      </c>
      <c r="L588" s="668"/>
      <c r="M588" s="668">
        <v>0</v>
      </c>
      <c r="N588" s="668"/>
      <c r="O588" s="668"/>
      <c r="P588" s="681"/>
      <c r="Q588" s="669"/>
    </row>
    <row r="589" spans="1:17" ht="14.4" customHeight="1" x14ac:dyDescent="0.3">
      <c r="A589" s="664" t="s">
        <v>527</v>
      </c>
      <c r="B589" s="665" t="s">
        <v>5546</v>
      </c>
      <c r="C589" s="665" t="s">
        <v>4694</v>
      </c>
      <c r="D589" s="665" t="s">
        <v>5553</v>
      </c>
      <c r="E589" s="665" t="s">
        <v>5554</v>
      </c>
      <c r="F589" s="668">
        <v>1</v>
      </c>
      <c r="G589" s="668">
        <v>578</v>
      </c>
      <c r="H589" s="668">
        <v>1</v>
      </c>
      <c r="I589" s="668">
        <v>578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527</v>
      </c>
      <c r="B590" s="665" t="s">
        <v>5546</v>
      </c>
      <c r="C590" s="665" t="s">
        <v>4694</v>
      </c>
      <c r="D590" s="665" t="s">
        <v>5555</v>
      </c>
      <c r="E590" s="665" t="s">
        <v>5556</v>
      </c>
      <c r="F590" s="668">
        <v>1</v>
      </c>
      <c r="G590" s="668">
        <v>756</v>
      </c>
      <c r="H590" s="668">
        <v>1</v>
      </c>
      <c r="I590" s="668">
        <v>756</v>
      </c>
      <c r="J590" s="668"/>
      <c r="K590" s="668"/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527</v>
      </c>
      <c r="B591" s="665" t="s">
        <v>5546</v>
      </c>
      <c r="C591" s="665" t="s">
        <v>4694</v>
      </c>
      <c r="D591" s="665" t="s">
        <v>5282</v>
      </c>
      <c r="E591" s="665" t="s">
        <v>5283</v>
      </c>
      <c r="F591" s="668"/>
      <c r="G591" s="668"/>
      <c r="H591" s="668"/>
      <c r="I591" s="668"/>
      <c r="J591" s="668">
        <v>6</v>
      </c>
      <c r="K591" s="668">
        <v>6174</v>
      </c>
      <c r="L591" s="668"/>
      <c r="M591" s="668">
        <v>1029</v>
      </c>
      <c r="N591" s="668"/>
      <c r="O591" s="668"/>
      <c r="P591" s="681"/>
      <c r="Q591" s="669"/>
    </row>
    <row r="592" spans="1:17" ht="14.4" customHeight="1" x14ac:dyDescent="0.3">
      <c r="A592" s="664" t="s">
        <v>527</v>
      </c>
      <c r="B592" s="665" t="s">
        <v>5546</v>
      </c>
      <c r="C592" s="665" t="s">
        <v>4694</v>
      </c>
      <c r="D592" s="665" t="s">
        <v>5557</v>
      </c>
      <c r="E592" s="665" t="s">
        <v>5558</v>
      </c>
      <c r="F592" s="668">
        <v>1</v>
      </c>
      <c r="G592" s="668">
        <v>2047</v>
      </c>
      <c r="H592" s="668">
        <v>1</v>
      </c>
      <c r="I592" s="668">
        <v>2047</v>
      </c>
      <c r="J592" s="668"/>
      <c r="K592" s="668"/>
      <c r="L592" s="668"/>
      <c r="M592" s="668"/>
      <c r="N592" s="668"/>
      <c r="O592" s="668"/>
      <c r="P592" s="681"/>
      <c r="Q592" s="669"/>
    </row>
    <row r="593" spans="1:17" ht="14.4" customHeight="1" x14ac:dyDescent="0.3">
      <c r="A593" s="664" t="s">
        <v>527</v>
      </c>
      <c r="B593" s="665" t="s">
        <v>5546</v>
      </c>
      <c r="C593" s="665" t="s">
        <v>4694</v>
      </c>
      <c r="D593" s="665" t="s">
        <v>5559</v>
      </c>
      <c r="E593" s="665" t="s">
        <v>5560</v>
      </c>
      <c r="F593" s="668"/>
      <c r="G593" s="668"/>
      <c r="H593" s="668"/>
      <c r="I593" s="668"/>
      <c r="J593" s="668"/>
      <c r="K593" s="668"/>
      <c r="L593" s="668"/>
      <c r="M593" s="668"/>
      <c r="N593" s="668">
        <v>6</v>
      </c>
      <c r="O593" s="668">
        <v>26742</v>
      </c>
      <c r="P593" s="681"/>
      <c r="Q593" s="669">
        <v>4457</v>
      </c>
    </row>
    <row r="594" spans="1:17" ht="14.4" customHeight="1" x14ac:dyDescent="0.3">
      <c r="A594" s="664" t="s">
        <v>527</v>
      </c>
      <c r="B594" s="665" t="s">
        <v>5546</v>
      </c>
      <c r="C594" s="665" t="s">
        <v>4694</v>
      </c>
      <c r="D594" s="665" t="s">
        <v>5561</v>
      </c>
      <c r="E594" s="665" t="s">
        <v>5562</v>
      </c>
      <c r="F594" s="668"/>
      <c r="G594" s="668"/>
      <c r="H594" s="668"/>
      <c r="I594" s="668"/>
      <c r="J594" s="668"/>
      <c r="K594" s="668"/>
      <c r="L594" s="668"/>
      <c r="M594" s="668"/>
      <c r="N594" s="668">
        <v>1</v>
      </c>
      <c r="O594" s="668">
        <v>5949</v>
      </c>
      <c r="P594" s="681"/>
      <c r="Q594" s="669">
        <v>5949</v>
      </c>
    </row>
    <row r="595" spans="1:17" ht="14.4" customHeight="1" x14ac:dyDescent="0.3">
      <c r="A595" s="664" t="s">
        <v>527</v>
      </c>
      <c r="B595" s="665" t="s">
        <v>5563</v>
      </c>
      <c r="C595" s="665" t="s">
        <v>4694</v>
      </c>
      <c r="D595" s="665" t="s">
        <v>5564</v>
      </c>
      <c r="E595" s="665" t="s">
        <v>5565</v>
      </c>
      <c r="F595" s="668">
        <v>1</v>
      </c>
      <c r="G595" s="668">
        <v>257</v>
      </c>
      <c r="H595" s="668">
        <v>1</v>
      </c>
      <c r="I595" s="668">
        <v>257</v>
      </c>
      <c r="J595" s="668"/>
      <c r="K595" s="668"/>
      <c r="L595" s="668"/>
      <c r="M595" s="668"/>
      <c r="N595" s="668"/>
      <c r="O595" s="668"/>
      <c r="P595" s="681"/>
      <c r="Q595" s="669"/>
    </row>
    <row r="596" spans="1:17" ht="14.4" customHeight="1" x14ac:dyDescent="0.3">
      <c r="A596" s="664" t="s">
        <v>5566</v>
      </c>
      <c r="B596" s="665" t="s">
        <v>4716</v>
      </c>
      <c r="C596" s="665" t="s">
        <v>4694</v>
      </c>
      <c r="D596" s="665" t="s">
        <v>4806</v>
      </c>
      <c r="E596" s="665" t="s">
        <v>4807</v>
      </c>
      <c r="F596" s="668"/>
      <c r="G596" s="668"/>
      <c r="H596" s="668"/>
      <c r="I596" s="668"/>
      <c r="J596" s="668">
        <v>1</v>
      </c>
      <c r="K596" s="668">
        <v>681</v>
      </c>
      <c r="L596" s="668"/>
      <c r="M596" s="668">
        <v>681</v>
      </c>
      <c r="N596" s="668"/>
      <c r="O596" s="668"/>
      <c r="P596" s="681"/>
      <c r="Q596" s="669"/>
    </row>
    <row r="597" spans="1:17" ht="14.4" customHeight="1" x14ac:dyDescent="0.3">
      <c r="A597" s="664" t="s">
        <v>5566</v>
      </c>
      <c r="B597" s="665" t="s">
        <v>4716</v>
      </c>
      <c r="C597" s="665" t="s">
        <v>4694</v>
      </c>
      <c r="D597" s="665" t="s">
        <v>5567</v>
      </c>
      <c r="E597" s="665" t="s">
        <v>5568</v>
      </c>
      <c r="F597" s="668"/>
      <c r="G597" s="668"/>
      <c r="H597" s="668"/>
      <c r="I597" s="668"/>
      <c r="J597" s="668">
        <v>1</v>
      </c>
      <c r="K597" s="668">
        <v>645</v>
      </c>
      <c r="L597" s="668"/>
      <c r="M597" s="668">
        <v>645</v>
      </c>
      <c r="N597" s="668"/>
      <c r="O597" s="668"/>
      <c r="P597" s="681"/>
      <c r="Q597" s="669"/>
    </row>
    <row r="598" spans="1:17" ht="14.4" customHeight="1" x14ac:dyDescent="0.3">
      <c r="A598" s="664" t="s">
        <v>5566</v>
      </c>
      <c r="B598" s="665" t="s">
        <v>4716</v>
      </c>
      <c r="C598" s="665" t="s">
        <v>4694</v>
      </c>
      <c r="D598" s="665" t="s">
        <v>5569</v>
      </c>
      <c r="E598" s="665" t="s">
        <v>5570</v>
      </c>
      <c r="F598" s="668"/>
      <c r="G598" s="668"/>
      <c r="H598" s="668"/>
      <c r="I598" s="668"/>
      <c r="J598" s="668">
        <v>1</v>
      </c>
      <c r="K598" s="668">
        <v>1291</v>
      </c>
      <c r="L598" s="668"/>
      <c r="M598" s="668">
        <v>1291</v>
      </c>
      <c r="N598" s="668"/>
      <c r="O598" s="668"/>
      <c r="P598" s="681"/>
      <c r="Q598" s="669"/>
    </row>
    <row r="599" spans="1:17" ht="14.4" customHeight="1" x14ac:dyDescent="0.3">
      <c r="A599" s="664" t="s">
        <v>5566</v>
      </c>
      <c r="B599" s="665" t="s">
        <v>4810</v>
      </c>
      <c r="C599" s="665" t="s">
        <v>4694</v>
      </c>
      <c r="D599" s="665" t="s">
        <v>4815</v>
      </c>
      <c r="E599" s="665" t="s">
        <v>4816</v>
      </c>
      <c r="F599" s="668">
        <v>1</v>
      </c>
      <c r="G599" s="668">
        <v>118</v>
      </c>
      <c r="H599" s="668">
        <v>1</v>
      </c>
      <c r="I599" s="668">
        <v>118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5566</v>
      </c>
      <c r="B600" s="665" t="s">
        <v>4859</v>
      </c>
      <c r="C600" s="665" t="s">
        <v>4694</v>
      </c>
      <c r="D600" s="665" t="s">
        <v>5571</v>
      </c>
      <c r="E600" s="665" t="s">
        <v>5572</v>
      </c>
      <c r="F600" s="668"/>
      <c r="G600" s="668"/>
      <c r="H600" s="668"/>
      <c r="I600" s="668"/>
      <c r="J600" s="668">
        <v>1</v>
      </c>
      <c r="K600" s="668">
        <v>15023</v>
      </c>
      <c r="L600" s="668"/>
      <c r="M600" s="668">
        <v>15023</v>
      </c>
      <c r="N600" s="668">
        <v>2</v>
      </c>
      <c r="O600" s="668">
        <v>31214</v>
      </c>
      <c r="P600" s="681"/>
      <c r="Q600" s="669">
        <v>15607</v>
      </c>
    </row>
    <row r="601" spans="1:17" ht="14.4" customHeight="1" x14ac:dyDescent="0.3">
      <c r="A601" s="664" t="s">
        <v>5573</v>
      </c>
      <c r="B601" s="665" t="s">
        <v>4716</v>
      </c>
      <c r="C601" s="665" t="s">
        <v>4694</v>
      </c>
      <c r="D601" s="665" t="s">
        <v>4697</v>
      </c>
      <c r="E601" s="665" t="s">
        <v>4698</v>
      </c>
      <c r="F601" s="668">
        <v>1</v>
      </c>
      <c r="G601" s="668">
        <v>35</v>
      </c>
      <c r="H601" s="668">
        <v>1</v>
      </c>
      <c r="I601" s="668">
        <v>35</v>
      </c>
      <c r="J601" s="668"/>
      <c r="K601" s="668"/>
      <c r="L601" s="668"/>
      <c r="M601" s="668"/>
      <c r="N601" s="668"/>
      <c r="O601" s="668"/>
      <c r="P601" s="681"/>
      <c r="Q601" s="669"/>
    </row>
    <row r="602" spans="1:17" ht="14.4" customHeight="1" x14ac:dyDescent="0.3">
      <c r="A602" s="664" t="s">
        <v>5573</v>
      </c>
      <c r="B602" s="665" t="s">
        <v>4716</v>
      </c>
      <c r="C602" s="665" t="s">
        <v>4694</v>
      </c>
      <c r="D602" s="665" t="s">
        <v>4753</v>
      </c>
      <c r="E602" s="665" t="s">
        <v>4754</v>
      </c>
      <c r="F602" s="668"/>
      <c r="G602" s="668"/>
      <c r="H602" s="668"/>
      <c r="I602" s="668"/>
      <c r="J602" s="668">
        <v>1</v>
      </c>
      <c r="K602" s="668">
        <v>235</v>
      </c>
      <c r="L602" s="668"/>
      <c r="M602" s="668">
        <v>235</v>
      </c>
      <c r="N602" s="668"/>
      <c r="O602" s="668"/>
      <c r="P602" s="681"/>
      <c r="Q602" s="669"/>
    </row>
    <row r="603" spans="1:17" ht="14.4" customHeight="1" x14ac:dyDescent="0.3">
      <c r="A603" s="664" t="s">
        <v>5573</v>
      </c>
      <c r="B603" s="665" t="s">
        <v>4716</v>
      </c>
      <c r="C603" s="665" t="s">
        <v>4694</v>
      </c>
      <c r="D603" s="665" t="s">
        <v>4755</v>
      </c>
      <c r="E603" s="665" t="s">
        <v>4756</v>
      </c>
      <c r="F603" s="668"/>
      <c r="G603" s="668"/>
      <c r="H603" s="668"/>
      <c r="I603" s="668"/>
      <c r="J603" s="668"/>
      <c r="K603" s="668"/>
      <c r="L603" s="668"/>
      <c r="M603" s="668"/>
      <c r="N603" s="668">
        <v>2</v>
      </c>
      <c r="O603" s="668">
        <v>252</v>
      </c>
      <c r="P603" s="681"/>
      <c r="Q603" s="669">
        <v>126</v>
      </c>
    </row>
    <row r="604" spans="1:17" ht="14.4" customHeight="1" x14ac:dyDescent="0.3">
      <c r="A604" s="664" t="s">
        <v>5573</v>
      </c>
      <c r="B604" s="665" t="s">
        <v>4716</v>
      </c>
      <c r="C604" s="665" t="s">
        <v>4694</v>
      </c>
      <c r="D604" s="665" t="s">
        <v>4806</v>
      </c>
      <c r="E604" s="665" t="s">
        <v>4807</v>
      </c>
      <c r="F604" s="668">
        <v>17</v>
      </c>
      <c r="G604" s="668">
        <v>11526</v>
      </c>
      <c r="H604" s="668">
        <v>1</v>
      </c>
      <c r="I604" s="668">
        <v>678</v>
      </c>
      <c r="J604" s="668">
        <v>7</v>
      </c>
      <c r="K604" s="668">
        <v>4767</v>
      </c>
      <c r="L604" s="668">
        <v>0.41358667360749607</v>
      </c>
      <c r="M604" s="668">
        <v>681</v>
      </c>
      <c r="N604" s="668">
        <v>6</v>
      </c>
      <c r="O604" s="668">
        <v>4374</v>
      </c>
      <c r="P604" s="681">
        <v>0.37948984903695993</v>
      </c>
      <c r="Q604" s="669">
        <v>729</v>
      </c>
    </row>
    <row r="605" spans="1:17" ht="14.4" customHeight="1" x14ac:dyDescent="0.3">
      <c r="A605" s="664" t="s">
        <v>5573</v>
      </c>
      <c r="B605" s="665" t="s">
        <v>4716</v>
      </c>
      <c r="C605" s="665" t="s">
        <v>4694</v>
      </c>
      <c r="D605" s="665" t="s">
        <v>5567</v>
      </c>
      <c r="E605" s="665" t="s">
        <v>5568</v>
      </c>
      <c r="F605" s="668">
        <v>17</v>
      </c>
      <c r="G605" s="668">
        <v>10931</v>
      </c>
      <c r="H605" s="668">
        <v>1</v>
      </c>
      <c r="I605" s="668">
        <v>643</v>
      </c>
      <c r="J605" s="668">
        <v>6</v>
      </c>
      <c r="K605" s="668">
        <v>3870</v>
      </c>
      <c r="L605" s="668">
        <v>0.35403897173177201</v>
      </c>
      <c r="M605" s="668">
        <v>645</v>
      </c>
      <c r="N605" s="668">
        <v>6</v>
      </c>
      <c r="O605" s="668">
        <v>4158</v>
      </c>
      <c r="P605" s="681">
        <v>0.38038605800018299</v>
      </c>
      <c r="Q605" s="669">
        <v>693</v>
      </c>
    </row>
    <row r="606" spans="1:17" ht="14.4" customHeight="1" x14ac:dyDescent="0.3">
      <c r="A606" s="664" t="s">
        <v>5573</v>
      </c>
      <c r="B606" s="665" t="s">
        <v>4716</v>
      </c>
      <c r="C606" s="665" t="s">
        <v>4694</v>
      </c>
      <c r="D606" s="665" t="s">
        <v>5569</v>
      </c>
      <c r="E606" s="665" t="s">
        <v>5570</v>
      </c>
      <c r="F606" s="668">
        <v>17</v>
      </c>
      <c r="G606" s="668">
        <v>21862</v>
      </c>
      <c r="H606" s="668">
        <v>1</v>
      </c>
      <c r="I606" s="668">
        <v>1286</v>
      </c>
      <c r="J606" s="668">
        <v>6</v>
      </c>
      <c r="K606" s="668">
        <v>7746</v>
      </c>
      <c r="L606" s="668">
        <v>0.35431342054706799</v>
      </c>
      <c r="M606" s="668">
        <v>1291</v>
      </c>
      <c r="N606" s="668">
        <v>6</v>
      </c>
      <c r="O606" s="668">
        <v>8310</v>
      </c>
      <c r="P606" s="681">
        <v>0.38011160918488701</v>
      </c>
      <c r="Q606" s="669">
        <v>1385</v>
      </c>
    </row>
    <row r="607" spans="1:17" ht="14.4" customHeight="1" x14ac:dyDescent="0.3">
      <c r="A607" s="664" t="s">
        <v>5573</v>
      </c>
      <c r="B607" s="665" t="s">
        <v>4810</v>
      </c>
      <c r="C607" s="665" t="s">
        <v>4694</v>
      </c>
      <c r="D607" s="665" t="s">
        <v>4697</v>
      </c>
      <c r="E607" s="665" t="s">
        <v>4698</v>
      </c>
      <c r="F607" s="668"/>
      <c r="G607" s="668"/>
      <c r="H607" s="668"/>
      <c r="I607" s="668"/>
      <c r="J607" s="668">
        <v>1</v>
      </c>
      <c r="K607" s="668">
        <v>35</v>
      </c>
      <c r="L607" s="668"/>
      <c r="M607" s="668">
        <v>35</v>
      </c>
      <c r="N607" s="668"/>
      <c r="O607" s="668"/>
      <c r="P607" s="681"/>
      <c r="Q607" s="669"/>
    </row>
    <row r="608" spans="1:17" ht="14.4" customHeight="1" x14ac:dyDescent="0.3">
      <c r="A608" s="664" t="s">
        <v>5573</v>
      </c>
      <c r="B608" s="665" t="s">
        <v>4810</v>
      </c>
      <c r="C608" s="665" t="s">
        <v>4694</v>
      </c>
      <c r="D608" s="665" t="s">
        <v>4815</v>
      </c>
      <c r="E608" s="665" t="s">
        <v>4816</v>
      </c>
      <c r="F608" s="668">
        <v>1</v>
      </c>
      <c r="G608" s="668">
        <v>116</v>
      </c>
      <c r="H608" s="668">
        <v>1</v>
      </c>
      <c r="I608" s="668">
        <v>116</v>
      </c>
      <c r="J608" s="668">
        <v>6</v>
      </c>
      <c r="K608" s="668">
        <v>708</v>
      </c>
      <c r="L608" s="668">
        <v>6.1034482758620694</v>
      </c>
      <c r="M608" s="668">
        <v>118</v>
      </c>
      <c r="N608" s="668">
        <v>3</v>
      </c>
      <c r="O608" s="668">
        <v>378</v>
      </c>
      <c r="P608" s="681">
        <v>3.2586206896551726</v>
      </c>
      <c r="Q608" s="669">
        <v>126</v>
      </c>
    </row>
    <row r="609" spans="1:17" ht="14.4" customHeight="1" x14ac:dyDescent="0.3">
      <c r="A609" s="664" t="s">
        <v>5573</v>
      </c>
      <c r="B609" s="665" t="s">
        <v>4810</v>
      </c>
      <c r="C609" s="665" t="s">
        <v>4694</v>
      </c>
      <c r="D609" s="665" t="s">
        <v>4705</v>
      </c>
      <c r="E609" s="665" t="s">
        <v>4706</v>
      </c>
      <c r="F609" s="668"/>
      <c r="G609" s="668"/>
      <c r="H609" s="668"/>
      <c r="I609" s="668"/>
      <c r="J609" s="668"/>
      <c r="K609" s="668"/>
      <c r="L609" s="668"/>
      <c r="M609" s="668"/>
      <c r="N609" s="668">
        <v>1</v>
      </c>
      <c r="O609" s="668">
        <v>33.33</v>
      </c>
      <c r="P609" s="681"/>
      <c r="Q609" s="669">
        <v>33.33</v>
      </c>
    </row>
    <row r="610" spans="1:17" ht="14.4" customHeight="1" x14ac:dyDescent="0.3">
      <c r="A610" s="664" t="s">
        <v>5573</v>
      </c>
      <c r="B610" s="665" t="s">
        <v>4810</v>
      </c>
      <c r="C610" s="665" t="s">
        <v>4694</v>
      </c>
      <c r="D610" s="665" t="s">
        <v>4819</v>
      </c>
      <c r="E610" s="665" t="s">
        <v>4820</v>
      </c>
      <c r="F610" s="668">
        <v>4</v>
      </c>
      <c r="G610" s="668">
        <v>936</v>
      </c>
      <c r="H610" s="668">
        <v>1</v>
      </c>
      <c r="I610" s="668">
        <v>234</v>
      </c>
      <c r="J610" s="668">
        <v>4</v>
      </c>
      <c r="K610" s="668">
        <v>940</v>
      </c>
      <c r="L610" s="668">
        <v>1.0042735042735043</v>
      </c>
      <c r="M610" s="668">
        <v>235</v>
      </c>
      <c r="N610" s="668">
        <v>6</v>
      </c>
      <c r="O610" s="668">
        <v>1506</v>
      </c>
      <c r="P610" s="681">
        <v>1.608974358974359</v>
      </c>
      <c r="Q610" s="669">
        <v>251</v>
      </c>
    </row>
    <row r="611" spans="1:17" ht="14.4" customHeight="1" x14ac:dyDescent="0.3">
      <c r="A611" s="664" t="s">
        <v>5573</v>
      </c>
      <c r="B611" s="665" t="s">
        <v>4859</v>
      </c>
      <c r="C611" s="665" t="s">
        <v>4694</v>
      </c>
      <c r="D611" s="665" t="s">
        <v>5140</v>
      </c>
      <c r="E611" s="665" t="s">
        <v>5141</v>
      </c>
      <c r="F611" s="668"/>
      <c r="G611" s="668"/>
      <c r="H611" s="668"/>
      <c r="I611" s="668"/>
      <c r="J611" s="668">
        <v>1</v>
      </c>
      <c r="K611" s="668">
        <v>1630</v>
      </c>
      <c r="L611" s="668"/>
      <c r="M611" s="668">
        <v>1630</v>
      </c>
      <c r="N611" s="668"/>
      <c r="O611" s="668"/>
      <c r="P611" s="681"/>
      <c r="Q611" s="669"/>
    </row>
    <row r="612" spans="1:17" ht="14.4" customHeight="1" x14ac:dyDescent="0.3">
      <c r="A612" s="664" t="s">
        <v>5573</v>
      </c>
      <c r="B612" s="665" t="s">
        <v>4859</v>
      </c>
      <c r="C612" s="665" t="s">
        <v>4694</v>
      </c>
      <c r="D612" s="665" t="s">
        <v>5178</v>
      </c>
      <c r="E612" s="665" t="s">
        <v>5179</v>
      </c>
      <c r="F612" s="668"/>
      <c r="G612" s="668"/>
      <c r="H612" s="668"/>
      <c r="I612" s="668"/>
      <c r="J612" s="668"/>
      <c r="K612" s="668"/>
      <c r="L612" s="668"/>
      <c r="M612" s="668"/>
      <c r="N612" s="668">
        <v>1</v>
      </c>
      <c r="O612" s="668">
        <v>0</v>
      </c>
      <c r="P612" s="681"/>
      <c r="Q612" s="669">
        <v>0</v>
      </c>
    </row>
    <row r="613" spans="1:17" ht="14.4" customHeight="1" x14ac:dyDescent="0.3">
      <c r="A613" s="664" t="s">
        <v>5573</v>
      </c>
      <c r="B613" s="665" t="s">
        <v>4859</v>
      </c>
      <c r="C613" s="665" t="s">
        <v>4694</v>
      </c>
      <c r="D613" s="665" t="s">
        <v>4865</v>
      </c>
      <c r="E613" s="665" t="s">
        <v>4866</v>
      </c>
      <c r="F613" s="668"/>
      <c r="G613" s="668"/>
      <c r="H613" s="668"/>
      <c r="I613" s="668"/>
      <c r="J613" s="668"/>
      <c r="K613" s="668"/>
      <c r="L613" s="668"/>
      <c r="M613" s="668"/>
      <c r="N613" s="668">
        <v>1</v>
      </c>
      <c r="O613" s="668">
        <v>0</v>
      </c>
      <c r="P613" s="681"/>
      <c r="Q613" s="669">
        <v>0</v>
      </c>
    </row>
    <row r="614" spans="1:17" ht="14.4" customHeight="1" x14ac:dyDescent="0.3">
      <c r="A614" s="664" t="s">
        <v>5573</v>
      </c>
      <c r="B614" s="665" t="s">
        <v>4859</v>
      </c>
      <c r="C614" s="665" t="s">
        <v>4694</v>
      </c>
      <c r="D614" s="665" t="s">
        <v>5571</v>
      </c>
      <c r="E614" s="665" t="s">
        <v>5572</v>
      </c>
      <c r="F614" s="668">
        <v>11</v>
      </c>
      <c r="G614" s="668">
        <v>164775</v>
      </c>
      <c r="H614" s="668">
        <v>1</v>
      </c>
      <c r="I614" s="668">
        <v>14979.545454545454</v>
      </c>
      <c r="J614" s="668">
        <v>14</v>
      </c>
      <c r="K614" s="668">
        <v>210322</v>
      </c>
      <c r="L614" s="668">
        <v>1.2764193597329692</v>
      </c>
      <c r="M614" s="668">
        <v>15023</v>
      </c>
      <c r="N614" s="668">
        <v>9</v>
      </c>
      <c r="O614" s="668">
        <v>140463</v>
      </c>
      <c r="P614" s="681">
        <v>0.85245334547109697</v>
      </c>
      <c r="Q614" s="669">
        <v>15607</v>
      </c>
    </row>
    <row r="615" spans="1:17" ht="14.4" customHeight="1" x14ac:dyDescent="0.3">
      <c r="A615" s="664" t="s">
        <v>5573</v>
      </c>
      <c r="B615" s="665" t="s">
        <v>4859</v>
      </c>
      <c r="C615" s="665" t="s">
        <v>4694</v>
      </c>
      <c r="D615" s="665" t="s">
        <v>5285</v>
      </c>
      <c r="E615" s="665" t="s">
        <v>5286</v>
      </c>
      <c r="F615" s="668"/>
      <c r="G615" s="668"/>
      <c r="H615" s="668"/>
      <c r="I615" s="668"/>
      <c r="J615" s="668"/>
      <c r="K615" s="668"/>
      <c r="L615" s="668"/>
      <c r="M615" s="668"/>
      <c r="N615" s="668">
        <v>1</v>
      </c>
      <c r="O615" s="668">
        <v>16075</v>
      </c>
      <c r="P615" s="681"/>
      <c r="Q615" s="669">
        <v>16075</v>
      </c>
    </row>
    <row r="616" spans="1:17" ht="14.4" customHeight="1" x14ac:dyDescent="0.3">
      <c r="A616" s="664" t="s">
        <v>5573</v>
      </c>
      <c r="B616" s="665" t="s">
        <v>4859</v>
      </c>
      <c r="C616" s="665" t="s">
        <v>4694</v>
      </c>
      <c r="D616" s="665" t="s">
        <v>5287</v>
      </c>
      <c r="E616" s="665" t="s">
        <v>5288</v>
      </c>
      <c r="F616" s="668"/>
      <c r="G616" s="668"/>
      <c r="H616" s="668"/>
      <c r="I616" s="668"/>
      <c r="J616" s="668"/>
      <c r="K616" s="668"/>
      <c r="L616" s="668"/>
      <c r="M616" s="668"/>
      <c r="N616" s="668">
        <v>1</v>
      </c>
      <c r="O616" s="668">
        <v>0</v>
      </c>
      <c r="P616" s="681"/>
      <c r="Q616" s="669">
        <v>0</v>
      </c>
    </row>
    <row r="617" spans="1:17" ht="14.4" customHeight="1" x14ac:dyDescent="0.3">
      <c r="A617" s="664" t="s">
        <v>5573</v>
      </c>
      <c r="B617" s="665" t="s">
        <v>4859</v>
      </c>
      <c r="C617" s="665" t="s">
        <v>4694</v>
      </c>
      <c r="D617" s="665" t="s">
        <v>4867</v>
      </c>
      <c r="E617" s="665" t="s">
        <v>4868</v>
      </c>
      <c r="F617" s="668"/>
      <c r="G617" s="668"/>
      <c r="H617" s="668"/>
      <c r="I617" s="668"/>
      <c r="J617" s="668"/>
      <c r="K617" s="668"/>
      <c r="L617" s="668"/>
      <c r="M617" s="668"/>
      <c r="N617" s="668">
        <v>1</v>
      </c>
      <c r="O617" s="668">
        <v>0</v>
      </c>
      <c r="P617" s="681"/>
      <c r="Q617" s="669">
        <v>0</v>
      </c>
    </row>
    <row r="618" spans="1:17" ht="14.4" customHeight="1" x14ac:dyDescent="0.3">
      <c r="A618" s="664" t="s">
        <v>5573</v>
      </c>
      <c r="B618" s="665" t="s">
        <v>4859</v>
      </c>
      <c r="C618" s="665" t="s">
        <v>4694</v>
      </c>
      <c r="D618" s="665" t="s">
        <v>5574</v>
      </c>
      <c r="E618" s="665" t="s">
        <v>5575</v>
      </c>
      <c r="F618" s="668"/>
      <c r="G618" s="668"/>
      <c r="H618" s="668"/>
      <c r="I618" s="668"/>
      <c r="J618" s="668"/>
      <c r="K618" s="668"/>
      <c r="L618" s="668"/>
      <c r="M618" s="668"/>
      <c r="N618" s="668">
        <v>1</v>
      </c>
      <c r="O618" s="668">
        <v>0</v>
      </c>
      <c r="P618" s="681"/>
      <c r="Q618" s="669">
        <v>0</v>
      </c>
    </row>
    <row r="619" spans="1:17" ht="14.4" customHeight="1" x14ac:dyDescent="0.3">
      <c r="A619" s="664" t="s">
        <v>5573</v>
      </c>
      <c r="B619" s="665" t="s">
        <v>4859</v>
      </c>
      <c r="C619" s="665" t="s">
        <v>4694</v>
      </c>
      <c r="D619" s="665" t="s">
        <v>5576</v>
      </c>
      <c r="E619" s="665" t="s">
        <v>5577</v>
      </c>
      <c r="F619" s="668"/>
      <c r="G619" s="668"/>
      <c r="H619" s="668"/>
      <c r="I619" s="668"/>
      <c r="J619" s="668"/>
      <c r="K619" s="668"/>
      <c r="L619" s="668"/>
      <c r="M619" s="668"/>
      <c r="N619" s="668">
        <v>1</v>
      </c>
      <c r="O619" s="668">
        <v>0</v>
      </c>
      <c r="P619" s="681"/>
      <c r="Q619" s="669">
        <v>0</v>
      </c>
    </row>
    <row r="620" spans="1:17" ht="14.4" customHeight="1" x14ac:dyDescent="0.3">
      <c r="A620" s="664" t="s">
        <v>5578</v>
      </c>
      <c r="B620" s="665" t="s">
        <v>4688</v>
      </c>
      <c r="C620" s="665" t="s">
        <v>4694</v>
      </c>
      <c r="D620" s="665" t="s">
        <v>4701</v>
      </c>
      <c r="E620" s="665" t="s">
        <v>4702</v>
      </c>
      <c r="F620" s="668"/>
      <c r="G620" s="668"/>
      <c r="H620" s="668"/>
      <c r="I620" s="668"/>
      <c r="J620" s="668">
        <v>1</v>
      </c>
      <c r="K620" s="668">
        <v>180</v>
      </c>
      <c r="L620" s="668"/>
      <c r="M620" s="668">
        <v>180</v>
      </c>
      <c r="N620" s="668"/>
      <c r="O620" s="668"/>
      <c r="P620" s="681"/>
      <c r="Q620" s="669"/>
    </row>
    <row r="621" spans="1:17" ht="14.4" customHeight="1" x14ac:dyDescent="0.3">
      <c r="A621" s="664" t="s">
        <v>5578</v>
      </c>
      <c r="B621" s="665" t="s">
        <v>4810</v>
      </c>
      <c r="C621" s="665" t="s">
        <v>4694</v>
      </c>
      <c r="D621" s="665" t="s">
        <v>4697</v>
      </c>
      <c r="E621" s="665" t="s">
        <v>4698</v>
      </c>
      <c r="F621" s="668"/>
      <c r="G621" s="668"/>
      <c r="H621" s="668"/>
      <c r="I621" s="668"/>
      <c r="J621" s="668"/>
      <c r="K621" s="668"/>
      <c r="L621" s="668"/>
      <c r="M621" s="668"/>
      <c r="N621" s="668">
        <v>1</v>
      </c>
      <c r="O621" s="668">
        <v>37</v>
      </c>
      <c r="P621" s="681"/>
      <c r="Q621" s="669">
        <v>37</v>
      </c>
    </row>
    <row r="622" spans="1:17" ht="14.4" customHeight="1" x14ac:dyDescent="0.3">
      <c r="A622" s="664" t="s">
        <v>5578</v>
      </c>
      <c r="B622" s="665" t="s">
        <v>4810</v>
      </c>
      <c r="C622" s="665" t="s">
        <v>4694</v>
      </c>
      <c r="D622" s="665" t="s">
        <v>4815</v>
      </c>
      <c r="E622" s="665" t="s">
        <v>4816</v>
      </c>
      <c r="F622" s="668"/>
      <c r="G622" s="668"/>
      <c r="H622" s="668"/>
      <c r="I622" s="668"/>
      <c r="J622" s="668">
        <v>1</v>
      </c>
      <c r="K622" s="668">
        <v>118</v>
      </c>
      <c r="L622" s="668"/>
      <c r="M622" s="668">
        <v>118</v>
      </c>
      <c r="N622" s="668"/>
      <c r="O622" s="668"/>
      <c r="P622" s="681"/>
      <c r="Q622" s="669"/>
    </row>
    <row r="623" spans="1:17" ht="14.4" customHeight="1" x14ac:dyDescent="0.3">
      <c r="A623" s="664" t="s">
        <v>5578</v>
      </c>
      <c r="B623" s="665" t="s">
        <v>4810</v>
      </c>
      <c r="C623" s="665" t="s">
        <v>4694</v>
      </c>
      <c r="D623" s="665" t="s">
        <v>4819</v>
      </c>
      <c r="E623" s="665" t="s">
        <v>4820</v>
      </c>
      <c r="F623" s="668"/>
      <c r="G623" s="668"/>
      <c r="H623" s="668"/>
      <c r="I623" s="668"/>
      <c r="J623" s="668">
        <v>2</v>
      </c>
      <c r="K623" s="668">
        <v>470</v>
      </c>
      <c r="L623" s="668"/>
      <c r="M623" s="668">
        <v>235</v>
      </c>
      <c r="N623" s="668"/>
      <c r="O623" s="668"/>
      <c r="P623" s="681"/>
      <c r="Q623" s="669"/>
    </row>
    <row r="624" spans="1:17" ht="14.4" customHeight="1" x14ac:dyDescent="0.3">
      <c r="A624" s="664" t="s">
        <v>5579</v>
      </c>
      <c r="B624" s="665" t="s">
        <v>4810</v>
      </c>
      <c r="C624" s="665" t="s">
        <v>4694</v>
      </c>
      <c r="D624" s="665" t="s">
        <v>4815</v>
      </c>
      <c r="E624" s="665" t="s">
        <v>4816</v>
      </c>
      <c r="F624" s="668"/>
      <c r="G624" s="668"/>
      <c r="H624" s="668"/>
      <c r="I624" s="668"/>
      <c r="J624" s="668">
        <v>1</v>
      </c>
      <c r="K624" s="668">
        <v>118</v>
      </c>
      <c r="L624" s="668"/>
      <c r="M624" s="668">
        <v>118</v>
      </c>
      <c r="N624" s="668"/>
      <c r="O624" s="668"/>
      <c r="P624" s="681"/>
      <c r="Q624" s="669"/>
    </row>
    <row r="625" spans="1:17" ht="14.4" customHeight="1" x14ac:dyDescent="0.3">
      <c r="A625" s="664" t="s">
        <v>5579</v>
      </c>
      <c r="B625" s="665" t="s">
        <v>4810</v>
      </c>
      <c r="C625" s="665" t="s">
        <v>4694</v>
      </c>
      <c r="D625" s="665" t="s">
        <v>4819</v>
      </c>
      <c r="E625" s="665" t="s">
        <v>4820</v>
      </c>
      <c r="F625" s="668"/>
      <c r="G625" s="668"/>
      <c r="H625" s="668"/>
      <c r="I625" s="668"/>
      <c r="J625" s="668">
        <v>1</v>
      </c>
      <c r="K625" s="668">
        <v>235</v>
      </c>
      <c r="L625" s="668"/>
      <c r="M625" s="668">
        <v>235</v>
      </c>
      <c r="N625" s="668"/>
      <c r="O625" s="668"/>
      <c r="P625" s="681"/>
      <c r="Q625" s="669"/>
    </row>
    <row r="626" spans="1:17" ht="14.4" customHeight="1" x14ac:dyDescent="0.3">
      <c r="A626" s="664" t="s">
        <v>5579</v>
      </c>
      <c r="B626" s="665" t="s">
        <v>4859</v>
      </c>
      <c r="C626" s="665" t="s">
        <v>4694</v>
      </c>
      <c r="D626" s="665" t="s">
        <v>5134</v>
      </c>
      <c r="E626" s="665" t="s">
        <v>5135</v>
      </c>
      <c r="F626" s="668"/>
      <c r="G626" s="668"/>
      <c r="H626" s="668"/>
      <c r="I626" s="668"/>
      <c r="J626" s="668"/>
      <c r="K626" s="668"/>
      <c r="L626" s="668"/>
      <c r="M626" s="668"/>
      <c r="N626" s="668">
        <v>1</v>
      </c>
      <c r="O626" s="668">
        <v>3100</v>
      </c>
      <c r="P626" s="681"/>
      <c r="Q626" s="669">
        <v>3100</v>
      </c>
    </row>
    <row r="627" spans="1:17" ht="14.4" customHeight="1" x14ac:dyDescent="0.3">
      <c r="A627" s="664" t="s">
        <v>5579</v>
      </c>
      <c r="B627" s="665" t="s">
        <v>4859</v>
      </c>
      <c r="C627" s="665" t="s">
        <v>4694</v>
      </c>
      <c r="D627" s="665" t="s">
        <v>5571</v>
      </c>
      <c r="E627" s="665" t="s">
        <v>5572</v>
      </c>
      <c r="F627" s="668"/>
      <c r="G627" s="668"/>
      <c r="H627" s="668"/>
      <c r="I627" s="668"/>
      <c r="J627" s="668"/>
      <c r="K627" s="668"/>
      <c r="L627" s="668"/>
      <c r="M627" s="668"/>
      <c r="N627" s="668">
        <v>1</v>
      </c>
      <c r="O627" s="668">
        <v>15607</v>
      </c>
      <c r="P627" s="681"/>
      <c r="Q627" s="669">
        <v>15607</v>
      </c>
    </row>
    <row r="628" spans="1:17" ht="14.4" customHeight="1" x14ac:dyDescent="0.3">
      <c r="A628" s="664" t="s">
        <v>5580</v>
      </c>
      <c r="B628" s="665" t="s">
        <v>4716</v>
      </c>
      <c r="C628" s="665" t="s">
        <v>4694</v>
      </c>
      <c r="D628" s="665" t="s">
        <v>4755</v>
      </c>
      <c r="E628" s="665" t="s">
        <v>4756</v>
      </c>
      <c r="F628" s="668"/>
      <c r="G628" s="668"/>
      <c r="H628" s="668"/>
      <c r="I628" s="668"/>
      <c r="J628" s="668"/>
      <c r="K628" s="668"/>
      <c r="L628" s="668"/>
      <c r="M628" s="668"/>
      <c r="N628" s="668">
        <v>1</v>
      </c>
      <c r="O628" s="668">
        <v>126</v>
      </c>
      <c r="P628" s="681"/>
      <c r="Q628" s="669">
        <v>126</v>
      </c>
    </row>
    <row r="629" spans="1:17" ht="14.4" customHeight="1" x14ac:dyDescent="0.3">
      <c r="A629" s="664" t="s">
        <v>5580</v>
      </c>
      <c r="B629" s="665" t="s">
        <v>4810</v>
      </c>
      <c r="C629" s="665" t="s">
        <v>4694</v>
      </c>
      <c r="D629" s="665" t="s">
        <v>4819</v>
      </c>
      <c r="E629" s="665" t="s">
        <v>4820</v>
      </c>
      <c r="F629" s="668">
        <v>1</v>
      </c>
      <c r="G629" s="668">
        <v>232</v>
      </c>
      <c r="H629" s="668">
        <v>1</v>
      </c>
      <c r="I629" s="668">
        <v>232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5581</v>
      </c>
      <c r="B630" s="665" t="s">
        <v>4688</v>
      </c>
      <c r="C630" s="665" t="s">
        <v>4694</v>
      </c>
      <c r="D630" s="665" t="s">
        <v>1168</v>
      </c>
      <c r="E630" s="665" t="s">
        <v>4713</v>
      </c>
      <c r="F630" s="668">
        <v>1</v>
      </c>
      <c r="G630" s="668">
        <v>164</v>
      </c>
      <c r="H630" s="668">
        <v>1</v>
      </c>
      <c r="I630" s="668">
        <v>164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5581</v>
      </c>
      <c r="B631" s="665" t="s">
        <v>4716</v>
      </c>
      <c r="C631" s="665" t="s">
        <v>4694</v>
      </c>
      <c r="D631" s="665" t="s">
        <v>4755</v>
      </c>
      <c r="E631" s="665" t="s">
        <v>4756</v>
      </c>
      <c r="F631" s="668">
        <v>1</v>
      </c>
      <c r="G631" s="668">
        <v>118</v>
      </c>
      <c r="H631" s="668">
        <v>1</v>
      </c>
      <c r="I631" s="668">
        <v>118</v>
      </c>
      <c r="J631" s="668"/>
      <c r="K631" s="668"/>
      <c r="L631" s="668"/>
      <c r="M631" s="668"/>
      <c r="N631" s="668">
        <v>1</v>
      </c>
      <c r="O631" s="668">
        <v>126</v>
      </c>
      <c r="P631" s="681">
        <v>1.0677966101694916</v>
      </c>
      <c r="Q631" s="669">
        <v>126</v>
      </c>
    </row>
    <row r="632" spans="1:17" ht="14.4" customHeight="1" x14ac:dyDescent="0.3">
      <c r="A632" s="664" t="s">
        <v>5581</v>
      </c>
      <c r="B632" s="665" t="s">
        <v>4810</v>
      </c>
      <c r="C632" s="665" t="s">
        <v>4694</v>
      </c>
      <c r="D632" s="665" t="s">
        <v>4819</v>
      </c>
      <c r="E632" s="665" t="s">
        <v>4820</v>
      </c>
      <c r="F632" s="668">
        <v>2</v>
      </c>
      <c r="G632" s="668">
        <v>468</v>
      </c>
      <c r="H632" s="668">
        <v>1</v>
      </c>
      <c r="I632" s="668">
        <v>234</v>
      </c>
      <c r="J632" s="668"/>
      <c r="K632" s="668"/>
      <c r="L632" s="668"/>
      <c r="M632" s="668"/>
      <c r="N632" s="668">
        <v>1</v>
      </c>
      <c r="O632" s="668">
        <v>251</v>
      </c>
      <c r="P632" s="681">
        <v>0.53632478632478631</v>
      </c>
      <c r="Q632" s="669">
        <v>251</v>
      </c>
    </row>
    <row r="633" spans="1:17" ht="14.4" customHeight="1" x14ac:dyDescent="0.3">
      <c r="A633" s="664" t="s">
        <v>5582</v>
      </c>
      <c r="B633" s="665" t="s">
        <v>4716</v>
      </c>
      <c r="C633" s="665" t="s">
        <v>4694</v>
      </c>
      <c r="D633" s="665" t="s">
        <v>4753</v>
      </c>
      <c r="E633" s="665" t="s">
        <v>4754</v>
      </c>
      <c r="F633" s="668"/>
      <c r="G633" s="668"/>
      <c r="H633" s="668"/>
      <c r="I633" s="668"/>
      <c r="J633" s="668">
        <v>1</v>
      </c>
      <c r="K633" s="668">
        <v>235</v>
      </c>
      <c r="L633" s="668"/>
      <c r="M633" s="668">
        <v>235</v>
      </c>
      <c r="N633" s="668">
        <v>1</v>
      </c>
      <c r="O633" s="668">
        <v>251</v>
      </c>
      <c r="P633" s="681"/>
      <c r="Q633" s="669">
        <v>251</v>
      </c>
    </row>
    <row r="634" spans="1:17" ht="14.4" customHeight="1" x14ac:dyDescent="0.3">
      <c r="A634" s="664" t="s">
        <v>5582</v>
      </c>
      <c r="B634" s="665" t="s">
        <v>4716</v>
      </c>
      <c r="C634" s="665" t="s">
        <v>4694</v>
      </c>
      <c r="D634" s="665" t="s">
        <v>4755</v>
      </c>
      <c r="E634" s="665" t="s">
        <v>4756</v>
      </c>
      <c r="F634" s="668">
        <v>1</v>
      </c>
      <c r="G634" s="668">
        <v>118</v>
      </c>
      <c r="H634" s="668">
        <v>1</v>
      </c>
      <c r="I634" s="668">
        <v>118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5583</v>
      </c>
      <c r="B635" s="665" t="s">
        <v>4810</v>
      </c>
      <c r="C635" s="665" t="s">
        <v>4694</v>
      </c>
      <c r="D635" s="665" t="s">
        <v>4819</v>
      </c>
      <c r="E635" s="665" t="s">
        <v>4820</v>
      </c>
      <c r="F635" s="668"/>
      <c r="G635" s="668"/>
      <c r="H635" s="668"/>
      <c r="I635" s="668"/>
      <c r="J635" s="668">
        <v>1</v>
      </c>
      <c r="K635" s="668">
        <v>235</v>
      </c>
      <c r="L635" s="668"/>
      <c r="M635" s="668">
        <v>235</v>
      </c>
      <c r="N635" s="668"/>
      <c r="O635" s="668"/>
      <c r="P635" s="681"/>
      <c r="Q635" s="669"/>
    </row>
    <row r="636" spans="1:17" ht="14.4" customHeight="1" x14ac:dyDescent="0.3">
      <c r="A636" s="664" t="s">
        <v>5584</v>
      </c>
      <c r="B636" s="665" t="s">
        <v>4688</v>
      </c>
      <c r="C636" s="665" t="s">
        <v>4694</v>
      </c>
      <c r="D636" s="665" t="s">
        <v>4697</v>
      </c>
      <c r="E636" s="665" t="s">
        <v>4698</v>
      </c>
      <c r="F636" s="668"/>
      <c r="G636" s="668"/>
      <c r="H636" s="668"/>
      <c r="I636" s="668"/>
      <c r="J636" s="668"/>
      <c r="K636" s="668"/>
      <c r="L636" s="668"/>
      <c r="M636" s="668"/>
      <c r="N636" s="668">
        <v>1</v>
      </c>
      <c r="O636" s="668">
        <v>37</v>
      </c>
      <c r="P636" s="681"/>
      <c r="Q636" s="669">
        <v>37</v>
      </c>
    </row>
    <row r="637" spans="1:17" ht="14.4" customHeight="1" x14ac:dyDescent="0.3">
      <c r="A637" s="664" t="s">
        <v>5584</v>
      </c>
      <c r="B637" s="665" t="s">
        <v>4688</v>
      </c>
      <c r="C637" s="665" t="s">
        <v>4694</v>
      </c>
      <c r="D637" s="665" t="s">
        <v>4711</v>
      </c>
      <c r="E637" s="665" t="s">
        <v>4712</v>
      </c>
      <c r="F637" s="668"/>
      <c r="G637" s="668"/>
      <c r="H637" s="668"/>
      <c r="I637" s="668"/>
      <c r="J637" s="668">
        <v>1</v>
      </c>
      <c r="K637" s="668">
        <v>331</v>
      </c>
      <c r="L637" s="668"/>
      <c r="M637" s="668">
        <v>331</v>
      </c>
      <c r="N637" s="668"/>
      <c r="O637" s="668"/>
      <c r="P637" s="681"/>
      <c r="Q637" s="669"/>
    </row>
    <row r="638" spans="1:17" ht="14.4" customHeight="1" x14ac:dyDescent="0.3">
      <c r="A638" s="664" t="s">
        <v>5584</v>
      </c>
      <c r="B638" s="665" t="s">
        <v>4716</v>
      </c>
      <c r="C638" s="665" t="s">
        <v>4694</v>
      </c>
      <c r="D638" s="665" t="s">
        <v>4697</v>
      </c>
      <c r="E638" s="665" t="s">
        <v>4698</v>
      </c>
      <c r="F638" s="668"/>
      <c r="G638" s="668"/>
      <c r="H638" s="668"/>
      <c r="I638" s="668"/>
      <c r="J638" s="668"/>
      <c r="K638" s="668"/>
      <c r="L638" s="668"/>
      <c r="M638" s="668"/>
      <c r="N638" s="668">
        <v>1</v>
      </c>
      <c r="O638" s="668">
        <v>37</v>
      </c>
      <c r="P638" s="681"/>
      <c r="Q638" s="669">
        <v>37</v>
      </c>
    </row>
    <row r="639" spans="1:17" ht="14.4" customHeight="1" x14ac:dyDescent="0.3">
      <c r="A639" s="664" t="s">
        <v>5584</v>
      </c>
      <c r="B639" s="665" t="s">
        <v>4716</v>
      </c>
      <c r="C639" s="665" t="s">
        <v>4694</v>
      </c>
      <c r="D639" s="665" t="s">
        <v>4753</v>
      </c>
      <c r="E639" s="665" t="s">
        <v>4754</v>
      </c>
      <c r="F639" s="668">
        <v>1</v>
      </c>
      <c r="G639" s="668">
        <v>234</v>
      </c>
      <c r="H639" s="668">
        <v>1</v>
      </c>
      <c r="I639" s="668">
        <v>234</v>
      </c>
      <c r="J639" s="668"/>
      <c r="K639" s="668"/>
      <c r="L639" s="668"/>
      <c r="M639" s="668"/>
      <c r="N639" s="668"/>
      <c r="O639" s="668"/>
      <c r="P639" s="681"/>
      <c r="Q639" s="669"/>
    </row>
    <row r="640" spans="1:17" ht="14.4" customHeight="1" x14ac:dyDescent="0.3">
      <c r="A640" s="664" t="s">
        <v>5584</v>
      </c>
      <c r="B640" s="665" t="s">
        <v>4716</v>
      </c>
      <c r="C640" s="665" t="s">
        <v>4694</v>
      </c>
      <c r="D640" s="665" t="s">
        <v>4755</v>
      </c>
      <c r="E640" s="665" t="s">
        <v>4756</v>
      </c>
      <c r="F640" s="668">
        <v>3</v>
      </c>
      <c r="G640" s="668">
        <v>354</v>
      </c>
      <c r="H640" s="668">
        <v>1</v>
      </c>
      <c r="I640" s="668">
        <v>118</v>
      </c>
      <c r="J640" s="668">
        <v>3</v>
      </c>
      <c r="K640" s="668">
        <v>354</v>
      </c>
      <c r="L640" s="668">
        <v>1</v>
      </c>
      <c r="M640" s="668">
        <v>118</v>
      </c>
      <c r="N640" s="668">
        <v>3</v>
      </c>
      <c r="O640" s="668">
        <v>378</v>
      </c>
      <c r="P640" s="681">
        <v>1.0677966101694916</v>
      </c>
      <c r="Q640" s="669">
        <v>126</v>
      </c>
    </row>
    <row r="641" spans="1:17" ht="14.4" customHeight="1" x14ac:dyDescent="0.3">
      <c r="A641" s="664" t="s">
        <v>5584</v>
      </c>
      <c r="B641" s="665" t="s">
        <v>4716</v>
      </c>
      <c r="C641" s="665" t="s">
        <v>4694</v>
      </c>
      <c r="D641" s="665" t="s">
        <v>4705</v>
      </c>
      <c r="E641" s="665" t="s">
        <v>4706</v>
      </c>
      <c r="F641" s="668">
        <v>1</v>
      </c>
      <c r="G641" s="668">
        <v>0</v>
      </c>
      <c r="H641" s="668"/>
      <c r="I641" s="668">
        <v>0</v>
      </c>
      <c r="J641" s="668"/>
      <c r="K641" s="668"/>
      <c r="L641" s="668"/>
      <c r="M641" s="668"/>
      <c r="N641" s="668"/>
      <c r="O641" s="668"/>
      <c r="P641" s="681"/>
      <c r="Q641" s="669"/>
    </row>
    <row r="642" spans="1:17" ht="14.4" customHeight="1" x14ac:dyDescent="0.3">
      <c r="A642" s="664" t="s">
        <v>5584</v>
      </c>
      <c r="B642" s="665" t="s">
        <v>4716</v>
      </c>
      <c r="C642" s="665" t="s">
        <v>4694</v>
      </c>
      <c r="D642" s="665" t="s">
        <v>4794</v>
      </c>
      <c r="E642" s="665" t="s">
        <v>4795</v>
      </c>
      <c r="F642" s="668"/>
      <c r="G642" s="668"/>
      <c r="H642" s="668"/>
      <c r="I642" s="668"/>
      <c r="J642" s="668">
        <v>2</v>
      </c>
      <c r="K642" s="668">
        <v>712</v>
      </c>
      <c r="L642" s="668"/>
      <c r="M642" s="668">
        <v>356</v>
      </c>
      <c r="N642" s="668">
        <v>1</v>
      </c>
      <c r="O642" s="668">
        <v>364</v>
      </c>
      <c r="P642" s="681"/>
      <c r="Q642" s="669">
        <v>364</v>
      </c>
    </row>
    <row r="643" spans="1:17" ht="14.4" customHeight="1" x14ac:dyDescent="0.3">
      <c r="A643" s="664" t="s">
        <v>5584</v>
      </c>
      <c r="B643" s="665" t="s">
        <v>4810</v>
      </c>
      <c r="C643" s="665" t="s">
        <v>4694</v>
      </c>
      <c r="D643" s="665" t="s">
        <v>4697</v>
      </c>
      <c r="E643" s="665" t="s">
        <v>4698</v>
      </c>
      <c r="F643" s="668">
        <v>1</v>
      </c>
      <c r="G643" s="668">
        <v>35</v>
      </c>
      <c r="H643" s="668">
        <v>1</v>
      </c>
      <c r="I643" s="668">
        <v>35</v>
      </c>
      <c r="J643" s="668">
        <v>1</v>
      </c>
      <c r="K643" s="668">
        <v>35</v>
      </c>
      <c r="L643" s="668">
        <v>1</v>
      </c>
      <c r="M643" s="668">
        <v>35</v>
      </c>
      <c r="N643" s="668">
        <v>1</v>
      </c>
      <c r="O643" s="668">
        <v>37</v>
      </c>
      <c r="P643" s="681">
        <v>1.0571428571428572</v>
      </c>
      <c r="Q643" s="669">
        <v>37</v>
      </c>
    </row>
    <row r="644" spans="1:17" ht="14.4" customHeight="1" x14ac:dyDescent="0.3">
      <c r="A644" s="664" t="s">
        <v>5584</v>
      </c>
      <c r="B644" s="665" t="s">
        <v>4810</v>
      </c>
      <c r="C644" s="665" t="s">
        <v>4694</v>
      </c>
      <c r="D644" s="665" t="s">
        <v>4819</v>
      </c>
      <c r="E644" s="665" t="s">
        <v>4820</v>
      </c>
      <c r="F644" s="668"/>
      <c r="G644" s="668"/>
      <c r="H644" s="668"/>
      <c r="I644" s="668"/>
      <c r="J644" s="668">
        <v>3</v>
      </c>
      <c r="K644" s="668">
        <v>705</v>
      </c>
      <c r="L644" s="668"/>
      <c r="M644" s="668">
        <v>235</v>
      </c>
      <c r="N644" s="668"/>
      <c r="O644" s="668"/>
      <c r="P644" s="681"/>
      <c r="Q644" s="669"/>
    </row>
    <row r="645" spans="1:17" ht="14.4" customHeight="1" x14ac:dyDescent="0.3">
      <c r="A645" s="664" t="s">
        <v>5584</v>
      </c>
      <c r="B645" s="665" t="s">
        <v>4810</v>
      </c>
      <c r="C645" s="665" t="s">
        <v>4694</v>
      </c>
      <c r="D645" s="665" t="s">
        <v>4823</v>
      </c>
      <c r="E645" s="665" t="s">
        <v>4824</v>
      </c>
      <c r="F645" s="668"/>
      <c r="G645" s="668"/>
      <c r="H645" s="668"/>
      <c r="I645" s="668"/>
      <c r="J645" s="668">
        <v>1</v>
      </c>
      <c r="K645" s="668">
        <v>349</v>
      </c>
      <c r="L645" s="668"/>
      <c r="M645" s="668">
        <v>349</v>
      </c>
      <c r="N645" s="668"/>
      <c r="O645" s="668"/>
      <c r="P645" s="681"/>
      <c r="Q645" s="669"/>
    </row>
    <row r="646" spans="1:17" ht="14.4" customHeight="1" x14ac:dyDescent="0.3">
      <c r="A646" s="664" t="s">
        <v>5585</v>
      </c>
      <c r="B646" s="665" t="s">
        <v>4688</v>
      </c>
      <c r="C646" s="665" t="s">
        <v>4694</v>
      </c>
      <c r="D646" s="665" t="s">
        <v>4711</v>
      </c>
      <c r="E646" s="665" t="s">
        <v>4712</v>
      </c>
      <c r="F646" s="668"/>
      <c r="G646" s="668"/>
      <c r="H646" s="668"/>
      <c r="I646" s="668"/>
      <c r="J646" s="668">
        <v>1</v>
      </c>
      <c r="K646" s="668">
        <v>331</v>
      </c>
      <c r="L646" s="668"/>
      <c r="M646" s="668">
        <v>331</v>
      </c>
      <c r="N646" s="668"/>
      <c r="O646" s="668"/>
      <c r="P646" s="681"/>
      <c r="Q646" s="669"/>
    </row>
    <row r="647" spans="1:17" ht="14.4" customHeight="1" x14ac:dyDescent="0.3">
      <c r="A647" s="664" t="s">
        <v>5585</v>
      </c>
      <c r="B647" s="665" t="s">
        <v>4716</v>
      </c>
      <c r="C647" s="665" t="s">
        <v>4694</v>
      </c>
      <c r="D647" s="665" t="s">
        <v>4753</v>
      </c>
      <c r="E647" s="665" t="s">
        <v>4754</v>
      </c>
      <c r="F647" s="668">
        <v>1</v>
      </c>
      <c r="G647" s="668">
        <v>234</v>
      </c>
      <c r="H647" s="668">
        <v>1</v>
      </c>
      <c r="I647" s="668">
        <v>234</v>
      </c>
      <c r="J647" s="668">
        <v>1</v>
      </c>
      <c r="K647" s="668">
        <v>235</v>
      </c>
      <c r="L647" s="668">
        <v>1.0042735042735043</v>
      </c>
      <c r="M647" s="668">
        <v>235</v>
      </c>
      <c r="N647" s="668">
        <v>2</v>
      </c>
      <c r="O647" s="668">
        <v>502</v>
      </c>
      <c r="P647" s="681">
        <v>2.1452991452991452</v>
      </c>
      <c r="Q647" s="669">
        <v>251</v>
      </c>
    </row>
    <row r="648" spans="1:17" ht="14.4" customHeight="1" x14ac:dyDescent="0.3">
      <c r="A648" s="664" t="s">
        <v>5585</v>
      </c>
      <c r="B648" s="665" t="s">
        <v>4716</v>
      </c>
      <c r="C648" s="665" t="s">
        <v>4694</v>
      </c>
      <c r="D648" s="665" t="s">
        <v>4755</v>
      </c>
      <c r="E648" s="665" t="s">
        <v>4756</v>
      </c>
      <c r="F648" s="668">
        <v>8</v>
      </c>
      <c r="G648" s="668">
        <v>936</v>
      </c>
      <c r="H648" s="668">
        <v>1</v>
      </c>
      <c r="I648" s="668">
        <v>117</v>
      </c>
      <c r="J648" s="668">
        <v>9</v>
      </c>
      <c r="K648" s="668">
        <v>1062</v>
      </c>
      <c r="L648" s="668">
        <v>1.1346153846153846</v>
      </c>
      <c r="M648" s="668">
        <v>118</v>
      </c>
      <c r="N648" s="668">
        <v>6</v>
      </c>
      <c r="O648" s="668">
        <v>756</v>
      </c>
      <c r="P648" s="681">
        <v>0.80769230769230771</v>
      </c>
      <c r="Q648" s="669">
        <v>126</v>
      </c>
    </row>
    <row r="649" spans="1:17" ht="14.4" customHeight="1" x14ac:dyDescent="0.3">
      <c r="A649" s="664" t="s">
        <v>5585</v>
      </c>
      <c r="B649" s="665" t="s">
        <v>4716</v>
      </c>
      <c r="C649" s="665" t="s">
        <v>4694</v>
      </c>
      <c r="D649" s="665" t="s">
        <v>4705</v>
      </c>
      <c r="E649" s="665" t="s">
        <v>4706</v>
      </c>
      <c r="F649" s="668"/>
      <c r="G649" s="668"/>
      <c r="H649" s="668"/>
      <c r="I649" s="668"/>
      <c r="J649" s="668">
        <v>5</v>
      </c>
      <c r="K649" s="668">
        <v>66.67</v>
      </c>
      <c r="L649" s="668"/>
      <c r="M649" s="668">
        <v>13.334</v>
      </c>
      <c r="N649" s="668"/>
      <c r="O649" s="668"/>
      <c r="P649" s="681"/>
      <c r="Q649" s="669"/>
    </row>
    <row r="650" spans="1:17" ht="14.4" customHeight="1" x14ac:dyDescent="0.3">
      <c r="A650" s="664" t="s">
        <v>5585</v>
      </c>
      <c r="B650" s="665" t="s">
        <v>4716</v>
      </c>
      <c r="C650" s="665" t="s">
        <v>4694</v>
      </c>
      <c r="D650" s="665" t="s">
        <v>4790</v>
      </c>
      <c r="E650" s="665" t="s">
        <v>4791</v>
      </c>
      <c r="F650" s="668">
        <v>1</v>
      </c>
      <c r="G650" s="668">
        <v>178</v>
      </c>
      <c r="H650" s="668">
        <v>1</v>
      </c>
      <c r="I650" s="668">
        <v>178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5585</v>
      </c>
      <c r="B651" s="665" t="s">
        <v>4716</v>
      </c>
      <c r="C651" s="665" t="s">
        <v>4694</v>
      </c>
      <c r="D651" s="665" t="s">
        <v>4794</v>
      </c>
      <c r="E651" s="665" t="s">
        <v>4795</v>
      </c>
      <c r="F651" s="668">
        <v>1</v>
      </c>
      <c r="G651" s="668">
        <v>355</v>
      </c>
      <c r="H651" s="668">
        <v>1</v>
      </c>
      <c r="I651" s="668">
        <v>355</v>
      </c>
      <c r="J651" s="668">
        <v>3</v>
      </c>
      <c r="K651" s="668">
        <v>1068</v>
      </c>
      <c r="L651" s="668">
        <v>3.0084507042253521</v>
      </c>
      <c r="M651" s="668">
        <v>356</v>
      </c>
      <c r="N651" s="668">
        <v>1</v>
      </c>
      <c r="O651" s="668">
        <v>364</v>
      </c>
      <c r="P651" s="681">
        <v>1.0253521126760563</v>
      </c>
      <c r="Q651" s="669">
        <v>364</v>
      </c>
    </row>
    <row r="652" spans="1:17" ht="14.4" customHeight="1" x14ac:dyDescent="0.3">
      <c r="A652" s="664" t="s">
        <v>5585</v>
      </c>
      <c r="B652" s="665" t="s">
        <v>4810</v>
      </c>
      <c r="C652" s="665" t="s">
        <v>4694</v>
      </c>
      <c r="D652" s="665" t="s">
        <v>4697</v>
      </c>
      <c r="E652" s="665" t="s">
        <v>4698</v>
      </c>
      <c r="F652" s="668">
        <v>1</v>
      </c>
      <c r="G652" s="668">
        <v>35</v>
      </c>
      <c r="H652" s="668">
        <v>1</v>
      </c>
      <c r="I652" s="668">
        <v>35</v>
      </c>
      <c r="J652" s="668">
        <v>5</v>
      </c>
      <c r="K652" s="668">
        <v>175</v>
      </c>
      <c r="L652" s="668">
        <v>5</v>
      </c>
      <c r="M652" s="668">
        <v>35</v>
      </c>
      <c r="N652" s="668">
        <v>6</v>
      </c>
      <c r="O652" s="668">
        <v>222</v>
      </c>
      <c r="P652" s="681">
        <v>6.3428571428571425</v>
      </c>
      <c r="Q652" s="669">
        <v>37</v>
      </c>
    </row>
    <row r="653" spans="1:17" ht="14.4" customHeight="1" x14ac:dyDescent="0.3">
      <c r="A653" s="664" t="s">
        <v>5585</v>
      </c>
      <c r="B653" s="665" t="s">
        <v>4810</v>
      </c>
      <c r="C653" s="665" t="s">
        <v>4694</v>
      </c>
      <c r="D653" s="665" t="s">
        <v>4815</v>
      </c>
      <c r="E653" s="665" t="s">
        <v>4816</v>
      </c>
      <c r="F653" s="668">
        <v>4</v>
      </c>
      <c r="G653" s="668">
        <v>470</v>
      </c>
      <c r="H653" s="668">
        <v>1</v>
      </c>
      <c r="I653" s="668">
        <v>117.5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5585</v>
      </c>
      <c r="B654" s="665" t="s">
        <v>4810</v>
      </c>
      <c r="C654" s="665" t="s">
        <v>4694</v>
      </c>
      <c r="D654" s="665" t="s">
        <v>4705</v>
      </c>
      <c r="E654" s="665" t="s">
        <v>4706</v>
      </c>
      <c r="F654" s="668">
        <v>1</v>
      </c>
      <c r="G654" s="668">
        <v>0</v>
      </c>
      <c r="H654" s="668"/>
      <c r="I654" s="668">
        <v>0</v>
      </c>
      <c r="J654" s="668"/>
      <c r="K654" s="668"/>
      <c r="L654" s="668"/>
      <c r="M654" s="668"/>
      <c r="N654" s="668"/>
      <c r="O654" s="668"/>
      <c r="P654" s="681"/>
      <c r="Q654" s="669"/>
    </row>
    <row r="655" spans="1:17" ht="14.4" customHeight="1" x14ac:dyDescent="0.3">
      <c r="A655" s="664" t="s">
        <v>5585</v>
      </c>
      <c r="B655" s="665" t="s">
        <v>4810</v>
      </c>
      <c r="C655" s="665" t="s">
        <v>4694</v>
      </c>
      <c r="D655" s="665" t="s">
        <v>4819</v>
      </c>
      <c r="E655" s="665" t="s">
        <v>4820</v>
      </c>
      <c r="F655" s="668">
        <v>3</v>
      </c>
      <c r="G655" s="668">
        <v>702</v>
      </c>
      <c r="H655" s="668">
        <v>1</v>
      </c>
      <c r="I655" s="668">
        <v>234</v>
      </c>
      <c r="J655" s="668">
        <v>1</v>
      </c>
      <c r="K655" s="668">
        <v>235</v>
      </c>
      <c r="L655" s="668">
        <v>0.33475783475783477</v>
      </c>
      <c r="M655" s="668">
        <v>235</v>
      </c>
      <c r="N655" s="668">
        <v>2</v>
      </c>
      <c r="O655" s="668">
        <v>502</v>
      </c>
      <c r="P655" s="681">
        <v>0.71509971509971515</v>
      </c>
      <c r="Q655" s="669">
        <v>251</v>
      </c>
    </row>
    <row r="656" spans="1:17" ht="14.4" customHeight="1" x14ac:dyDescent="0.3">
      <c r="A656" s="664" t="s">
        <v>5586</v>
      </c>
      <c r="B656" s="665" t="s">
        <v>4716</v>
      </c>
      <c r="C656" s="665" t="s">
        <v>4694</v>
      </c>
      <c r="D656" s="665" t="s">
        <v>4753</v>
      </c>
      <c r="E656" s="665" t="s">
        <v>4754</v>
      </c>
      <c r="F656" s="668">
        <v>1</v>
      </c>
      <c r="G656" s="668">
        <v>232</v>
      </c>
      <c r="H656" s="668">
        <v>1</v>
      </c>
      <c r="I656" s="668">
        <v>232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5586</v>
      </c>
      <c r="B657" s="665" t="s">
        <v>4716</v>
      </c>
      <c r="C657" s="665" t="s">
        <v>4694</v>
      </c>
      <c r="D657" s="665" t="s">
        <v>4755</v>
      </c>
      <c r="E657" s="665" t="s">
        <v>4756</v>
      </c>
      <c r="F657" s="668">
        <v>3</v>
      </c>
      <c r="G657" s="668">
        <v>354</v>
      </c>
      <c r="H657" s="668">
        <v>1</v>
      </c>
      <c r="I657" s="668">
        <v>118</v>
      </c>
      <c r="J657" s="668">
        <v>1</v>
      </c>
      <c r="K657" s="668">
        <v>118</v>
      </c>
      <c r="L657" s="668">
        <v>0.33333333333333331</v>
      </c>
      <c r="M657" s="668">
        <v>118</v>
      </c>
      <c r="N657" s="668">
        <v>1</v>
      </c>
      <c r="O657" s="668">
        <v>126</v>
      </c>
      <c r="P657" s="681">
        <v>0.3559322033898305</v>
      </c>
      <c r="Q657" s="669">
        <v>126</v>
      </c>
    </row>
    <row r="658" spans="1:17" ht="14.4" customHeight="1" x14ac:dyDescent="0.3">
      <c r="A658" s="664" t="s">
        <v>5586</v>
      </c>
      <c r="B658" s="665" t="s">
        <v>4716</v>
      </c>
      <c r="C658" s="665" t="s">
        <v>4694</v>
      </c>
      <c r="D658" s="665" t="s">
        <v>4705</v>
      </c>
      <c r="E658" s="665" t="s">
        <v>4706</v>
      </c>
      <c r="F658" s="668">
        <v>1</v>
      </c>
      <c r="G658" s="668">
        <v>0</v>
      </c>
      <c r="H658" s="668"/>
      <c r="I658" s="668">
        <v>0</v>
      </c>
      <c r="J658" s="668"/>
      <c r="K658" s="668"/>
      <c r="L658" s="668"/>
      <c r="M658" s="668"/>
      <c r="N658" s="668"/>
      <c r="O658" s="668"/>
      <c r="P658" s="681"/>
      <c r="Q658" s="669"/>
    </row>
    <row r="659" spans="1:17" ht="14.4" customHeight="1" x14ac:dyDescent="0.3">
      <c r="A659" s="664" t="s">
        <v>5586</v>
      </c>
      <c r="B659" s="665" t="s">
        <v>4716</v>
      </c>
      <c r="C659" s="665" t="s">
        <v>4694</v>
      </c>
      <c r="D659" s="665" t="s">
        <v>4782</v>
      </c>
      <c r="E659" s="665" t="s">
        <v>4783</v>
      </c>
      <c r="F659" s="668">
        <v>1</v>
      </c>
      <c r="G659" s="668">
        <v>348</v>
      </c>
      <c r="H659" s="668">
        <v>1</v>
      </c>
      <c r="I659" s="668">
        <v>348</v>
      </c>
      <c r="J659" s="668"/>
      <c r="K659" s="668"/>
      <c r="L659" s="668"/>
      <c r="M659" s="668"/>
      <c r="N659" s="668"/>
      <c r="O659" s="668"/>
      <c r="P659" s="681"/>
      <c r="Q659" s="669"/>
    </row>
    <row r="660" spans="1:17" ht="14.4" customHeight="1" x14ac:dyDescent="0.3">
      <c r="A660" s="664" t="s">
        <v>5586</v>
      </c>
      <c r="B660" s="665" t="s">
        <v>4716</v>
      </c>
      <c r="C660" s="665" t="s">
        <v>4694</v>
      </c>
      <c r="D660" s="665" t="s">
        <v>4794</v>
      </c>
      <c r="E660" s="665" t="s">
        <v>4795</v>
      </c>
      <c r="F660" s="668">
        <v>1</v>
      </c>
      <c r="G660" s="668">
        <v>355</v>
      </c>
      <c r="H660" s="668">
        <v>1</v>
      </c>
      <c r="I660" s="668">
        <v>355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5587</v>
      </c>
      <c r="B661" s="665" t="s">
        <v>4688</v>
      </c>
      <c r="C661" s="665" t="s">
        <v>4694</v>
      </c>
      <c r="D661" s="665" t="s">
        <v>4711</v>
      </c>
      <c r="E661" s="665" t="s">
        <v>4712</v>
      </c>
      <c r="F661" s="668"/>
      <c r="G661" s="668"/>
      <c r="H661" s="668"/>
      <c r="I661" s="668"/>
      <c r="J661" s="668"/>
      <c r="K661" s="668"/>
      <c r="L661" s="668"/>
      <c r="M661" s="668"/>
      <c r="N661" s="668">
        <v>1</v>
      </c>
      <c r="O661" s="668">
        <v>354</v>
      </c>
      <c r="P661" s="681"/>
      <c r="Q661" s="669">
        <v>354</v>
      </c>
    </row>
    <row r="662" spans="1:17" ht="14.4" customHeight="1" x14ac:dyDescent="0.3">
      <c r="A662" s="664" t="s">
        <v>5587</v>
      </c>
      <c r="B662" s="665" t="s">
        <v>4716</v>
      </c>
      <c r="C662" s="665" t="s">
        <v>4694</v>
      </c>
      <c r="D662" s="665" t="s">
        <v>4697</v>
      </c>
      <c r="E662" s="665" t="s">
        <v>4698</v>
      </c>
      <c r="F662" s="668">
        <v>1</v>
      </c>
      <c r="G662" s="668">
        <v>35</v>
      </c>
      <c r="H662" s="668">
        <v>1</v>
      </c>
      <c r="I662" s="668">
        <v>35</v>
      </c>
      <c r="J662" s="668"/>
      <c r="K662" s="668"/>
      <c r="L662" s="668"/>
      <c r="M662" s="668"/>
      <c r="N662" s="668">
        <v>1</v>
      </c>
      <c r="O662" s="668">
        <v>37</v>
      </c>
      <c r="P662" s="681">
        <v>1.0571428571428572</v>
      </c>
      <c r="Q662" s="669">
        <v>37</v>
      </c>
    </row>
    <row r="663" spans="1:17" ht="14.4" customHeight="1" x14ac:dyDescent="0.3">
      <c r="A663" s="664" t="s">
        <v>5587</v>
      </c>
      <c r="B663" s="665" t="s">
        <v>4716</v>
      </c>
      <c r="C663" s="665" t="s">
        <v>4694</v>
      </c>
      <c r="D663" s="665" t="s">
        <v>4753</v>
      </c>
      <c r="E663" s="665" t="s">
        <v>4754</v>
      </c>
      <c r="F663" s="668"/>
      <c r="G663" s="668"/>
      <c r="H663" s="668"/>
      <c r="I663" s="668"/>
      <c r="J663" s="668">
        <v>1</v>
      </c>
      <c r="K663" s="668">
        <v>235</v>
      </c>
      <c r="L663" s="668"/>
      <c r="M663" s="668">
        <v>235</v>
      </c>
      <c r="N663" s="668">
        <v>1</v>
      </c>
      <c r="O663" s="668">
        <v>251</v>
      </c>
      <c r="P663" s="681"/>
      <c r="Q663" s="669">
        <v>251</v>
      </c>
    </row>
    <row r="664" spans="1:17" ht="14.4" customHeight="1" x14ac:dyDescent="0.3">
      <c r="A664" s="664" t="s">
        <v>5587</v>
      </c>
      <c r="B664" s="665" t="s">
        <v>4716</v>
      </c>
      <c r="C664" s="665" t="s">
        <v>4694</v>
      </c>
      <c r="D664" s="665" t="s">
        <v>4755</v>
      </c>
      <c r="E664" s="665" t="s">
        <v>4756</v>
      </c>
      <c r="F664" s="668">
        <v>1</v>
      </c>
      <c r="G664" s="668">
        <v>116</v>
      </c>
      <c r="H664" s="668">
        <v>1</v>
      </c>
      <c r="I664" s="668">
        <v>116</v>
      </c>
      <c r="J664" s="668">
        <v>3</v>
      </c>
      <c r="K664" s="668">
        <v>354</v>
      </c>
      <c r="L664" s="668">
        <v>3.0517241379310347</v>
      </c>
      <c r="M664" s="668">
        <v>118</v>
      </c>
      <c r="N664" s="668">
        <v>2</v>
      </c>
      <c r="O664" s="668">
        <v>252</v>
      </c>
      <c r="P664" s="681">
        <v>2.1724137931034484</v>
      </c>
      <c r="Q664" s="669">
        <v>126</v>
      </c>
    </row>
    <row r="665" spans="1:17" ht="14.4" customHeight="1" x14ac:dyDescent="0.3">
      <c r="A665" s="664" t="s">
        <v>5587</v>
      </c>
      <c r="B665" s="665" t="s">
        <v>4716</v>
      </c>
      <c r="C665" s="665" t="s">
        <v>4694</v>
      </c>
      <c r="D665" s="665" t="s">
        <v>4705</v>
      </c>
      <c r="E665" s="665" t="s">
        <v>4706</v>
      </c>
      <c r="F665" s="668"/>
      <c r="G665" s="668"/>
      <c r="H665" s="668"/>
      <c r="I665" s="668"/>
      <c r="J665" s="668">
        <v>1</v>
      </c>
      <c r="K665" s="668">
        <v>33.33</v>
      </c>
      <c r="L665" s="668"/>
      <c r="M665" s="668">
        <v>33.33</v>
      </c>
      <c r="N665" s="668"/>
      <c r="O665" s="668"/>
      <c r="P665" s="681"/>
      <c r="Q665" s="669"/>
    </row>
    <row r="666" spans="1:17" ht="14.4" customHeight="1" x14ac:dyDescent="0.3">
      <c r="A666" s="664" t="s">
        <v>5587</v>
      </c>
      <c r="B666" s="665" t="s">
        <v>4716</v>
      </c>
      <c r="C666" s="665" t="s">
        <v>4694</v>
      </c>
      <c r="D666" s="665" t="s">
        <v>4782</v>
      </c>
      <c r="E666" s="665" t="s">
        <v>4783</v>
      </c>
      <c r="F666" s="668">
        <v>1</v>
      </c>
      <c r="G666" s="668">
        <v>348</v>
      </c>
      <c r="H666" s="668">
        <v>1</v>
      </c>
      <c r="I666" s="668">
        <v>348</v>
      </c>
      <c r="J666" s="668"/>
      <c r="K666" s="668"/>
      <c r="L666" s="668"/>
      <c r="M666" s="668"/>
      <c r="N666" s="668"/>
      <c r="O666" s="668"/>
      <c r="P666" s="681"/>
      <c r="Q666" s="669"/>
    </row>
    <row r="667" spans="1:17" ht="14.4" customHeight="1" x14ac:dyDescent="0.3">
      <c r="A667" s="664" t="s">
        <v>5587</v>
      </c>
      <c r="B667" s="665" t="s">
        <v>4716</v>
      </c>
      <c r="C667" s="665" t="s">
        <v>4694</v>
      </c>
      <c r="D667" s="665" t="s">
        <v>4794</v>
      </c>
      <c r="E667" s="665" t="s">
        <v>4795</v>
      </c>
      <c r="F667" s="668">
        <v>1</v>
      </c>
      <c r="G667" s="668">
        <v>355</v>
      </c>
      <c r="H667" s="668">
        <v>1</v>
      </c>
      <c r="I667" s="668">
        <v>355</v>
      </c>
      <c r="J667" s="668">
        <v>3</v>
      </c>
      <c r="K667" s="668">
        <v>1068</v>
      </c>
      <c r="L667" s="668">
        <v>3.0084507042253521</v>
      </c>
      <c r="M667" s="668">
        <v>356</v>
      </c>
      <c r="N667" s="668"/>
      <c r="O667" s="668"/>
      <c r="P667" s="681"/>
      <c r="Q667" s="669"/>
    </row>
    <row r="668" spans="1:17" ht="14.4" customHeight="1" x14ac:dyDescent="0.3">
      <c r="A668" s="664" t="s">
        <v>5587</v>
      </c>
      <c r="B668" s="665" t="s">
        <v>4810</v>
      </c>
      <c r="C668" s="665" t="s">
        <v>4694</v>
      </c>
      <c r="D668" s="665" t="s">
        <v>4697</v>
      </c>
      <c r="E668" s="665" t="s">
        <v>4698</v>
      </c>
      <c r="F668" s="668"/>
      <c r="G668" s="668"/>
      <c r="H668" s="668"/>
      <c r="I668" s="668"/>
      <c r="J668" s="668"/>
      <c r="K668" s="668"/>
      <c r="L668" s="668"/>
      <c r="M668" s="668"/>
      <c r="N668" s="668">
        <v>1</v>
      </c>
      <c r="O668" s="668">
        <v>37</v>
      </c>
      <c r="P668" s="681"/>
      <c r="Q668" s="669">
        <v>37</v>
      </c>
    </row>
    <row r="669" spans="1:17" ht="14.4" customHeight="1" x14ac:dyDescent="0.3">
      <c r="A669" s="664" t="s">
        <v>5587</v>
      </c>
      <c r="B669" s="665" t="s">
        <v>4810</v>
      </c>
      <c r="C669" s="665" t="s">
        <v>4694</v>
      </c>
      <c r="D669" s="665" t="s">
        <v>4819</v>
      </c>
      <c r="E669" s="665" t="s">
        <v>4820</v>
      </c>
      <c r="F669" s="668">
        <v>1</v>
      </c>
      <c r="G669" s="668">
        <v>234</v>
      </c>
      <c r="H669" s="668">
        <v>1</v>
      </c>
      <c r="I669" s="668">
        <v>234</v>
      </c>
      <c r="J669" s="668"/>
      <c r="K669" s="668"/>
      <c r="L669" s="668"/>
      <c r="M669" s="668"/>
      <c r="N669" s="668">
        <v>1</v>
      </c>
      <c r="O669" s="668">
        <v>251</v>
      </c>
      <c r="P669" s="681">
        <v>1.0726495726495726</v>
      </c>
      <c r="Q669" s="669">
        <v>251</v>
      </c>
    </row>
    <row r="670" spans="1:17" ht="14.4" customHeight="1" x14ac:dyDescent="0.3">
      <c r="A670" s="664" t="s">
        <v>5588</v>
      </c>
      <c r="B670" s="665" t="s">
        <v>4716</v>
      </c>
      <c r="C670" s="665" t="s">
        <v>4694</v>
      </c>
      <c r="D670" s="665" t="s">
        <v>4753</v>
      </c>
      <c r="E670" s="665" t="s">
        <v>4754</v>
      </c>
      <c r="F670" s="668"/>
      <c r="G670" s="668"/>
      <c r="H670" s="668"/>
      <c r="I670" s="668"/>
      <c r="J670" s="668"/>
      <c r="K670" s="668"/>
      <c r="L670" s="668"/>
      <c r="M670" s="668"/>
      <c r="N670" s="668">
        <v>2</v>
      </c>
      <c r="O670" s="668">
        <v>502</v>
      </c>
      <c r="P670" s="681"/>
      <c r="Q670" s="669">
        <v>251</v>
      </c>
    </row>
    <row r="671" spans="1:17" ht="14.4" customHeight="1" x14ac:dyDescent="0.3">
      <c r="A671" s="664" t="s">
        <v>5588</v>
      </c>
      <c r="B671" s="665" t="s">
        <v>4716</v>
      </c>
      <c r="C671" s="665" t="s">
        <v>4694</v>
      </c>
      <c r="D671" s="665" t="s">
        <v>4755</v>
      </c>
      <c r="E671" s="665" t="s">
        <v>4756</v>
      </c>
      <c r="F671" s="668">
        <v>1</v>
      </c>
      <c r="G671" s="668">
        <v>118</v>
      </c>
      <c r="H671" s="668">
        <v>1</v>
      </c>
      <c r="I671" s="668">
        <v>118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5588</v>
      </c>
      <c r="B672" s="665" t="s">
        <v>4716</v>
      </c>
      <c r="C672" s="665" t="s">
        <v>4694</v>
      </c>
      <c r="D672" s="665" t="s">
        <v>4768</v>
      </c>
      <c r="E672" s="665" t="s">
        <v>4769</v>
      </c>
      <c r="F672" s="668">
        <v>1</v>
      </c>
      <c r="G672" s="668">
        <v>82</v>
      </c>
      <c r="H672" s="668">
        <v>1</v>
      </c>
      <c r="I672" s="668">
        <v>82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5588</v>
      </c>
      <c r="B673" s="665" t="s">
        <v>4716</v>
      </c>
      <c r="C673" s="665" t="s">
        <v>4694</v>
      </c>
      <c r="D673" s="665" t="s">
        <v>4782</v>
      </c>
      <c r="E673" s="665" t="s">
        <v>4783</v>
      </c>
      <c r="F673" s="668">
        <v>1</v>
      </c>
      <c r="G673" s="668">
        <v>348</v>
      </c>
      <c r="H673" s="668">
        <v>1</v>
      </c>
      <c r="I673" s="668">
        <v>348</v>
      </c>
      <c r="J673" s="668"/>
      <c r="K673" s="668"/>
      <c r="L673" s="668"/>
      <c r="M673" s="668"/>
      <c r="N673" s="668"/>
      <c r="O673" s="668"/>
      <c r="P673" s="681"/>
      <c r="Q673" s="669"/>
    </row>
    <row r="674" spans="1:17" ht="14.4" customHeight="1" x14ac:dyDescent="0.3">
      <c r="A674" s="664" t="s">
        <v>5588</v>
      </c>
      <c r="B674" s="665" t="s">
        <v>4716</v>
      </c>
      <c r="C674" s="665" t="s">
        <v>4694</v>
      </c>
      <c r="D674" s="665" t="s">
        <v>4790</v>
      </c>
      <c r="E674" s="665" t="s">
        <v>4791</v>
      </c>
      <c r="F674" s="668">
        <v>1</v>
      </c>
      <c r="G674" s="668">
        <v>178</v>
      </c>
      <c r="H674" s="668">
        <v>1</v>
      </c>
      <c r="I674" s="668">
        <v>178</v>
      </c>
      <c r="J674" s="668"/>
      <c r="K674" s="668"/>
      <c r="L674" s="668"/>
      <c r="M674" s="668"/>
      <c r="N674" s="668"/>
      <c r="O674" s="668"/>
      <c r="P674" s="681"/>
      <c r="Q674" s="669"/>
    </row>
    <row r="675" spans="1:17" ht="14.4" customHeight="1" x14ac:dyDescent="0.3">
      <c r="A675" s="664" t="s">
        <v>5589</v>
      </c>
      <c r="B675" s="665" t="s">
        <v>4716</v>
      </c>
      <c r="C675" s="665" t="s">
        <v>4694</v>
      </c>
      <c r="D675" s="665" t="s">
        <v>4753</v>
      </c>
      <c r="E675" s="665" t="s">
        <v>4754</v>
      </c>
      <c r="F675" s="668">
        <v>1</v>
      </c>
      <c r="G675" s="668">
        <v>234</v>
      </c>
      <c r="H675" s="668">
        <v>1</v>
      </c>
      <c r="I675" s="668">
        <v>234</v>
      </c>
      <c r="J675" s="668">
        <v>1</v>
      </c>
      <c r="K675" s="668">
        <v>235</v>
      </c>
      <c r="L675" s="668">
        <v>1.0042735042735043</v>
      </c>
      <c r="M675" s="668">
        <v>235</v>
      </c>
      <c r="N675" s="668"/>
      <c r="O675" s="668"/>
      <c r="P675" s="681"/>
      <c r="Q675" s="669"/>
    </row>
    <row r="676" spans="1:17" ht="14.4" customHeight="1" x14ac:dyDescent="0.3">
      <c r="A676" s="664" t="s">
        <v>5589</v>
      </c>
      <c r="B676" s="665" t="s">
        <v>4716</v>
      </c>
      <c r="C676" s="665" t="s">
        <v>4694</v>
      </c>
      <c r="D676" s="665" t="s">
        <v>4755</v>
      </c>
      <c r="E676" s="665" t="s">
        <v>4756</v>
      </c>
      <c r="F676" s="668"/>
      <c r="G676" s="668"/>
      <c r="H676" s="668"/>
      <c r="I676" s="668"/>
      <c r="J676" s="668">
        <v>1</v>
      </c>
      <c r="K676" s="668">
        <v>118</v>
      </c>
      <c r="L676" s="668"/>
      <c r="M676" s="668">
        <v>118</v>
      </c>
      <c r="N676" s="668"/>
      <c r="O676" s="668"/>
      <c r="P676" s="681"/>
      <c r="Q676" s="669"/>
    </row>
    <row r="677" spans="1:17" ht="14.4" customHeight="1" x14ac:dyDescent="0.3">
      <c r="A677" s="664" t="s">
        <v>5590</v>
      </c>
      <c r="B677" s="665" t="s">
        <v>4688</v>
      </c>
      <c r="C677" s="665" t="s">
        <v>4694</v>
      </c>
      <c r="D677" s="665" t="s">
        <v>4711</v>
      </c>
      <c r="E677" s="665" t="s">
        <v>4712</v>
      </c>
      <c r="F677" s="668"/>
      <c r="G677" s="668"/>
      <c r="H677" s="668"/>
      <c r="I677" s="668"/>
      <c r="J677" s="668">
        <v>1</v>
      </c>
      <c r="K677" s="668">
        <v>331</v>
      </c>
      <c r="L677" s="668"/>
      <c r="M677" s="668">
        <v>331</v>
      </c>
      <c r="N677" s="668"/>
      <c r="O677" s="668"/>
      <c r="P677" s="681"/>
      <c r="Q677" s="669"/>
    </row>
    <row r="678" spans="1:17" ht="14.4" customHeight="1" x14ac:dyDescent="0.3">
      <c r="A678" s="664" t="s">
        <v>5590</v>
      </c>
      <c r="B678" s="665" t="s">
        <v>4716</v>
      </c>
      <c r="C678" s="665" t="s">
        <v>4694</v>
      </c>
      <c r="D678" s="665" t="s">
        <v>4697</v>
      </c>
      <c r="E678" s="665" t="s">
        <v>4698</v>
      </c>
      <c r="F678" s="668"/>
      <c r="G678" s="668"/>
      <c r="H678" s="668"/>
      <c r="I678" s="668"/>
      <c r="J678" s="668"/>
      <c r="K678" s="668"/>
      <c r="L678" s="668"/>
      <c r="M678" s="668"/>
      <c r="N678" s="668">
        <v>1</v>
      </c>
      <c r="O678" s="668">
        <v>37</v>
      </c>
      <c r="P678" s="681"/>
      <c r="Q678" s="669">
        <v>37</v>
      </c>
    </row>
    <row r="679" spans="1:17" ht="14.4" customHeight="1" x14ac:dyDescent="0.3">
      <c r="A679" s="664" t="s">
        <v>5590</v>
      </c>
      <c r="B679" s="665" t="s">
        <v>4716</v>
      </c>
      <c r="C679" s="665" t="s">
        <v>4694</v>
      </c>
      <c r="D679" s="665" t="s">
        <v>4753</v>
      </c>
      <c r="E679" s="665" t="s">
        <v>4754</v>
      </c>
      <c r="F679" s="668"/>
      <c r="G679" s="668"/>
      <c r="H679" s="668"/>
      <c r="I679" s="668"/>
      <c r="J679" s="668">
        <v>4</v>
      </c>
      <c r="K679" s="668">
        <v>940</v>
      </c>
      <c r="L679" s="668"/>
      <c r="M679" s="668">
        <v>235</v>
      </c>
      <c r="N679" s="668">
        <v>11</v>
      </c>
      <c r="O679" s="668">
        <v>2761</v>
      </c>
      <c r="P679" s="681"/>
      <c r="Q679" s="669">
        <v>251</v>
      </c>
    </row>
    <row r="680" spans="1:17" ht="14.4" customHeight="1" x14ac:dyDescent="0.3">
      <c r="A680" s="664" t="s">
        <v>5590</v>
      </c>
      <c r="B680" s="665" t="s">
        <v>4716</v>
      </c>
      <c r="C680" s="665" t="s">
        <v>4694</v>
      </c>
      <c r="D680" s="665" t="s">
        <v>4755</v>
      </c>
      <c r="E680" s="665" t="s">
        <v>4756</v>
      </c>
      <c r="F680" s="668"/>
      <c r="G680" s="668"/>
      <c r="H680" s="668"/>
      <c r="I680" s="668"/>
      <c r="J680" s="668"/>
      <c r="K680" s="668"/>
      <c r="L680" s="668"/>
      <c r="M680" s="668"/>
      <c r="N680" s="668">
        <v>1</v>
      </c>
      <c r="O680" s="668">
        <v>126</v>
      </c>
      <c r="P680" s="681"/>
      <c r="Q680" s="669">
        <v>126</v>
      </c>
    </row>
    <row r="681" spans="1:17" ht="14.4" customHeight="1" x14ac:dyDescent="0.3">
      <c r="A681" s="664" t="s">
        <v>5590</v>
      </c>
      <c r="B681" s="665" t="s">
        <v>4810</v>
      </c>
      <c r="C681" s="665" t="s">
        <v>4694</v>
      </c>
      <c r="D681" s="665" t="s">
        <v>4697</v>
      </c>
      <c r="E681" s="665" t="s">
        <v>4698</v>
      </c>
      <c r="F681" s="668"/>
      <c r="G681" s="668"/>
      <c r="H681" s="668"/>
      <c r="I681" s="668"/>
      <c r="J681" s="668"/>
      <c r="K681" s="668"/>
      <c r="L681" s="668"/>
      <c r="M681" s="668"/>
      <c r="N681" s="668">
        <v>1</v>
      </c>
      <c r="O681" s="668">
        <v>37</v>
      </c>
      <c r="P681" s="681"/>
      <c r="Q681" s="669">
        <v>37</v>
      </c>
    </row>
    <row r="682" spans="1:17" ht="14.4" customHeight="1" x14ac:dyDescent="0.3">
      <c r="A682" s="664" t="s">
        <v>5590</v>
      </c>
      <c r="B682" s="665" t="s">
        <v>4810</v>
      </c>
      <c r="C682" s="665" t="s">
        <v>4694</v>
      </c>
      <c r="D682" s="665" t="s">
        <v>4819</v>
      </c>
      <c r="E682" s="665" t="s">
        <v>4820</v>
      </c>
      <c r="F682" s="668"/>
      <c r="G682" s="668"/>
      <c r="H682" s="668"/>
      <c r="I682" s="668"/>
      <c r="J682" s="668"/>
      <c r="K682" s="668"/>
      <c r="L682" s="668"/>
      <c r="M682" s="668"/>
      <c r="N682" s="668">
        <v>1</v>
      </c>
      <c r="O682" s="668">
        <v>251</v>
      </c>
      <c r="P682" s="681"/>
      <c r="Q682" s="669">
        <v>251</v>
      </c>
    </row>
    <row r="683" spans="1:17" ht="14.4" customHeight="1" x14ac:dyDescent="0.3">
      <c r="A683" s="664" t="s">
        <v>5591</v>
      </c>
      <c r="B683" s="665" t="s">
        <v>4688</v>
      </c>
      <c r="C683" s="665" t="s">
        <v>4694</v>
      </c>
      <c r="D683" s="665" t="s">
        <v>1168</v>
      </c>
      <c r="E683" s="665" t="s">
        <v>4713</v>
      </c>
      <c r="F683" s="668"/>
      <c r="G683" s="668"/>
      <c r="H683" s="668"/>
      <c r="I683" s="668"/>
      <c r="J683" s="668"/>
      <c r="K683" s="668"/>
      <c r="L683" s="668"/>
      <c r="M683" s="668"/>
      <c r="N683" s="668">
        <v>1</v>
      </c>
      <c r="O683" s="668">
        <v>177</v>
      </c>
      <c r="P683" s="681"/>
      <c r="Q683" s="669">
        <v>177</v>
      </c>
    </row>
    <row r="684" spans="1:17" ht="14.4" customHeight="1" x14ac:dyDescent="0.3">
      <c r="A684" s="664" t="s">
        <v>5591</v>
      </c>
      <c r="B684" s="665" t="s">
        <v>4716</v>
      </c>
      <c r="C684" s="665" t="s">
        <v>4694</v>
      </c>
      <c r="D684" s="665" t="s">
        <v>4753</v>
      </c>
      <c r="E684" s="665" t="s">
        <v>4754</v>
      </c>
      <c r="F684" s="668"/>
      <c r="G684" s="668"/>
      <c r="H684" s="668"/>
      <c r="I684" s="668"/>
      <c r="J684" s="668"/>
      <c r="K684" s="668"/>
      <c r="L684" s="668"/>
      <c r="M684" s="668"/>
      <c r="N684" s="668">
        <v>1</v>
      </c>
      <c r="O684" s="668">
        <v>251</v>
      </c>
      <c r="P684" s="681"/>
      <c r="Q684" s="669">
        <v>251</v>
      </c>
    </row>
    <row r="685" spans="1:17" ht="14.4" customHeight="1" x14ac:dyDescent="0.3">
      <c r="A685" s="664" t="s">
        <v>5591</v>
      </c>
      <c r="B685" s="665" t="s">
        <v>4716</v>
      </c>
      <c r="C685" s="665" t="s">
        <v>4694</v>
      </c>
      <c r="D685" s="665" t="s">
        <v>4755</v>
      </c>
      <c r="E685" s="665" t="s">
        <v>4756</v>
      </c>
      <c r="F685" s="668">
        <v>2</v>
      </c>
      <c r="G685" s="668">
        <v>236</v>
      </c>
      <c r="H685" s="668">
        <v>1</v>
      </c>
      <c r="I685" s="668">
        <v>118</v>
      </c>
      <c r="J685" s="668">
        <v>7</v>
      </c>
      <c r="K685" s="668">
        <v>826</v>
      </c>
      <c r="L685" s="668">
        <v>3.5</v>
      </c>
      <c r="M685" s="668">
        <v>118</v>
      </c>
      <c r="N685" s="668">
        <v>3</v>
      </c>
      <c r="O685" s="668">
        <v>378</v>
      </c>
      <c r="P685" s="681">
        <v>1.6016949152542372</v>
      </c>
      <c r="Q685" s="669">
        <v>126</v>
      </c>
    </row>
    <row r="686" spans="1:17" ht="14.4" customHeight="1" x14ac:dyDescent="0.3">
      <c r="A686" s="664" t="s">
        <v>5591</v>
      </c>
      <c r="B686" s="665" t="s">
        <v>4716</v>
      </c>
      <c r="C686" s="665" t="s">
        <v>4694</v>
      </c>
      <c r="D686" s="665" t="s">
        <v>4705</v>
      </c>
      <c r="E686" s="665" t="s">
        <v>4706</v>
      </c>
      <c r="F686" s="668"/>
      <c r="G686" s="668"/>
      <c r="H686" s="668"/>
      <c r="I686" s="668"/>
      <c r="J686" s="668">
        <v>2</v>
      </c>
      <c r="K686" s="668">
        <v>66.67</v>
      </c>
      <c r="L686" s="668"/>
      <c r="M686" s="668">
        <v>33.335000000000001</v>
      </c>
      <c r="N686" s="668"/>
      <c r="O686" s="668"/>
      <c r="P686" s="681"/>
      <c r="Q686" s="669"/>
    </row>
    <row r="687" spans="1:17" ht="14.4" customHeight="1" x14ac:dyDescent="0.3">
      <c r="A687" s="664" t="s">
        <v>5591</v>
      </c>
      <c r="B687" s="665" t="s">
        <v>4716</v>
      </c>
      <c r="C687" s="665" t="s">
        <v>4694</v>
      </c>
      <c r="D687" s="665" t="s">
        <v>4794</v>
      </c>
      <c r="E687" s="665" t="s">
        <v>4795</v>
      </c>
      <c r="F687" s="668">
        <v>1</v>
      </c>
      <c r="G687" s="668">
        <v>355</v>
      </c>
      <c r="H687" s="668">
        <v>1</v>
      </c>
      <c r="I687" s="668">
        <v>355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5591</v>
      </c>
      <c r="B688" s="665" t="s">
        <v>4810</v>
      </c>
      <c r="C688" s="665" t="s">
        <v>4694</v>
      </c>
      <c r="D688" s="665" t="s">
        <v>4697</v>
      </c>
      <c r="E688" s="665" t="s">
        <v>4698</v>
      </c>
      <c r="F688" s="668"/>
      <c r="G688" s="668"/>
      <c r="H688" s="668"/>
      <c r="I688" s="668"/>
      <c r="J688" s="668"/>
      <c r="K688" s="668"/>
      <c r="L688" s="668"/>
      <c r="M688" s="668"/>
      <c r="N688" s="668">
        <v>1</v>
      </c>
      <c r="O688" s="668">
        <v>37</v>
      </c>
      <c r="P688" s="681"/>
      <c r="Q688" s="669">
        <v>37</v>
      </c>
    </row>
    <row r="689" spans="1:17" ht="14.4" customHeight="1" x14ac:dyDescent="0.3">
      <c r="A689" s="664" t="s">
        <v>5591</v>
      </c>
      <c r="B689" s="665" t="s">
        <v>4810</v>
      </c>
      <c r="C689" s="665" t="s">
        <v>4694</v>
      </c>
      <c r="D689" s="665" t="s">
        <v>4815</v>
      </c>
      <c r="E689" s="665" t="s">
        <v>4816</v>
      </c>
      <c r="F689" s="668">
        <v>1</v>
      </c>
      <c r="G689" s="668">
        <v>118</v>
      </c>
      <c r="H689" s="668">
        <v>1</v>
      </c>
      <c r="I689" s="668">
        <v>118</v>
      </c>
      <c r="J689" s="668">
        <v>1</v>
      </c>
      <c r="K689" s="668">
        <v>118</v>
      </c>
      <c r="L689" s="668">
        <v>1</v>
      </c>
      <c r="M689" s="668">
        <v>118</v>
      </c>
      <c r="N689" s="668"/>
      <c r="O689" s="668"/>
      <c r="P689" s="681"/>
      <c r="Q689" s="669"/>
    </row>
    <row r="690" spans="1:17" ht="14.4" customHeight="1" x14ac:dyDescent="0.3">
      <c r="A690" s="664" t="s">
        <v>5591</v>
      </c>
      <c r="B690" s="665" t="s">
        <v>4810</v>
      </c>
      <c r="C690" s="665" t="s">
        <v>4694</v>
      </c>
      <c r="D690" s="665" t="s">
        <v>4819</v>
      </c>
      <c r="E690" s="665" t="s">
        <v>4820</v>
      </c>
      <c r="F690" s="668"/>
      <c r="G690" s="668"/>
      <c r="H690" s="668"/>
      <c r="I690" s="668"/>
      <c r="J690" s="668">
        <v>1</v>
      </c>
      <c r="K690" s="668">
        <v>235</v>
      </c>
      <c r="L690" s="668"/>
      <c r="M690" s="668">
        <v>235</v>
      </c>
      <c r="N690" s="668">
        <v>4</v>
      </c>
      <c r="O690" s="668">
        <v>1004</v>
      </c>
      <c r="P690" s="681"/>
      <c r="Q690" s="669">
        <v>251</v>
      </c>
    </row>
    <row r="691" spans="1:17" ht="14.4" customHeight="1" x14ac:dyDescent="0.3">
      <c r="A691" s="664" t="s">
        <v>5592</v>
      </c>
      <c r="B691" s="665" t="s">
        <v>4688</v>
      </c>
      <c r="C691" s="665" t="s">
        <v>4694</v>
      </c>
      <c r="D691" s="665" t="s">
        <v>4705</v>
      </c>
      <c r="E691" s="665" t="s">
        <v>4706</v>
      </c>
      <c r="F691" s="668"/>
      <c r="G691" s="668"/>
      <c r="H691" s="668"/>
      <c r="I691" s="668"/>
      <c r="J691" s="668">
        <v>1</v>
      </c>
      <c r="K691" s="668">
        <v>0</v>
      </c>
      <c r="L691" s="668"/>
      <c r="M691" s="668">
        <v>0</v>
      </c>
      <c r="N691" s="668"/>
      <c r="O691" s="668"/>
      <c r="P691" s="681"/>
      <c r="Q691" s="669"/>
    </row>
    <row r="692" spans="1:17" ht="14.4" customHeight="1" x14ac:dyDescent="0.3">
      <c r="A692" s="664" t="s">
        <v>5592</v>
      </c>
      <c r="B692" s="665" t="s">
        <v>4688</v>
      </c>
      <c r="C692" s="665" t="s">
        <v>4694</v>
      </c>
      <c r="D692" s="665" t="s">
        <v>1168</v>
      </c>
      <c r="E692" s="665" t="s">
        <v>4713</v>
      </c>
      <c r="F692" s="668"/>
      <c r="G692" s="668"/>
      <c r="H692" s="668"/>
      <c r="I692" s="668"/>
      <c r="J692" s="668">
        <v>1</v>
      </c>
      <c r="K692" s="668">
        <v>165</v>
      </c>
      <c r="L692" s="668"/>
      <c r="M692" s="668">
        <v>165</v>
      </c>
      <c r="N692" s="668"/>
      <c r="O692" s="668"/>
      <c r="P692" s="681"/>
      <c r="Q692" s="669"/>
    </row>
    <row r="693" spans="1:17" ht="14.4" customHeight="1" x14ac:dyDescent="0.3">
      <c r="A693" s="664" t="s">
        <v>5592</v>
      </c>
      <c r="B693" s="665" t="s">
        <v>4716</v>
      </c>
      <c r="C693" s="665" t="s">
        <v>4694</v>
      </c>
      <c r="D693" s="665" t="s">
        <v>4753</v>
      </c>
      <c r="E693" s="665" t="s">
        <v>4754</v>
      </c>
      <c r="F693" s="668">
        <v>3</v>
      </c>
      <c r="G693" s="668">
        <v>700</v>
      </c>
      <c r="H693" s="668">
        <v>1</v>
      </c>
      <c r="I693" s="668">
        <v>233.33333333333334</v>
      </c>
      <c r="J693" s="668">
        <v>1</v>
      </c>
      <c r="K693" s="668">
        <v>235</v>
      </c>
      <c r="L693" s="668">
        <v>0.33571428571428569</v>
      </c>
      <c r="M693" s="668">
        <v>235</v>
      </c>
      <c r="N693" s="668">
        <v>2</v>
      </c>
      <c r="O693" s="668">
        <v>502</v>
      </c>
      <c r="P693" s="681">
        <v>0.71714285714285719</v>
      </c>
      <c r="Q693" s="669">
        <v>251</v>
      </c>
    </row>
    <row r="694" spans="1:17" ht="14.4" customHeight="1" x14ac:dyDescent="0.3">
      <c r="A694" s="664" t="s">
        <v>5592</v>
      </c>
      <c r="B694" s="665" t="s">
        <v>4716</v>
      </c>
      <c r="C694" s="665" t="s">
        <v>4694</v>
      </c>
      <c r="D694" s="665" t="s">
        <v>4755</v>
      </c>
      <c r="E694" s="665" t="s">
        <v>4756</v>
      </c>
      <c r="F694" s="668">
        <v>23</v>
      </c>
      <c r="G694" s="668">
        <v>2702</v>
      </c>
      <c r="H694" s="668">
        <v>1</v>
      </c>
      <c r="I694" s="668">
        <v>117.47826086956522</v>
      </c>
      <c r="J694" s="668">
        <v>29</v>
      </c>
      <c r="K694" s="668">
        <v>3422</v>
      </c>
      <c r="L694" s="668">
        <v>1.2664692820133234</v>
      </c>
      <c r="M694" s="668">
        <v>118</v>
      </c>
      <c r="N694" s="668">
        <v>43</v>
      </c>
      <c r="O694" s="668">
        <v>5418</v>
      </c>
      <c r="P694" s="681">
        <v>2.0051813471502591</v>
      </c>
      <c r="Q694" s="669">
        <v>126</v>
      </c>
    </row>
    <row r="695" spans="1:17" ht="14.4" customHeight="1" x14ac:dyDescent="0.3">
      <c r="A695" s="664" t="s">
        <v>5592</v>
      </c>
      <c r="B695" s="665" t="s">
        <v>4716</v>
      </c>
      <c r="C695" s="665" t="s">
        <v>4694</v>
      </c>
      <c r="D695" s="665" t="s">
        <v>4705</v>
      </c>
      <c r="E695" s="665" t="s">
        <v>4706</v>
      </c>
      <c r="F695" s="668"/>
      <c r="G695" s="668"/>
      <c r="H695" s="668"/>
      <c r="I695" s="668"/>
      <c r="J695" s="668">
        <v>2</v>
      </c>
      <c r="K695" s="668">
        <v>33.33</v>
      </c>
      <c r="L695" s="668"/>
      <c r="M695" s="668">
        <v>16.664999999999999</v>
      </c>
      <c r="N695" s="668"/>
      <c r="O695" s="668"/>
      <c r="P695" s="681"/>
      <c r="Q695" s="669"/>
    </row>
    <row r="696" spans="1:17" ht="14.4" customHeight="1" x14ac:dyDescent="0.3">
      <c r="A696" s="664" t="s">
        <v>5592</v>
      </c>
      <c r="B696" s="665" t="s">
        <v>4716</v>
      </c>
      <c r="C696" s="665" t="s">
        <v>4694</v>
      </c>
      <c r="D696" s="665" t="s">
        <v>4768</v>
      </c>
      <c r="E696" s="665" t="s">
        <v>4769</v>
      </c>
      <c r="F696" s="668"/>
      <c r="G696" s="668"/>
      <c r="H696" s="668"/>
      <c r="I696" s="668"/>
      <c r="J696" s="668"/>
      <c r="K696" s="668"/>
      <c r="L696" s="668"/>
      <c r="M696" s="668"/>
      <c r="N696" s="668">
        <v>1</v>
      </c>
      <c r="O696" s="668">
        <v>86</v>
      </c>
      <c r="P696" s="681"/>
      <c r="Q696" s="669">
        <v>86</v>
      </c>
    </row>
    <row r="697" spans="1:17" ht="14.4" customHeight="1" x14ac:dyDescent="0.3">
      <c r="A697" s="664" t="s">
        <v>5592</v>
      </c>
      <c r="B697" s="665" t="s">
        <v>4716</v>
      </c>
      <c r="C697" s="665" t="s">
        <v>4694</v>
      </c>
      <c r="D697" s="665" t="s">
        <v>4790</v>
      </c>
      <c r="E697" s="665" t="s">
        <v>4791</v>
      </c>
      <c r="F697" s="668"/>
      <c r="G697" s="668"/>
      <c r="H697" s="668"/>
      <c r="I697" s="668"/>
      <c r="J697" s="668">
        <v>1</v>
      </c>
      <c r="K697" s="668">
        <v>179</v>
      </c>
      <c r="L697" s="668"/>
      <c r="M697" s="668">
        <v>179</v>
      </c>
      <c r="N697" s="668"/>
      <c r="O697" s="668"/>
      <c r="P697" s="681"/>
      <c r="Q697" s="669"/>
    </row>
    <row r="698" spans="1:17" ht="14.4" customHeight="1" x14ac:dyDescent="0.3">
      <c r="A698" s="664" t="s">
        <v>5592</v>
      </c>
      <c r="B698" s="665" t="s">
        <v>4716</v>
      </c>
      <c r="C698" s="665" t="s">
        <v>4694</v>
      </c>
      <c r="D698" s="665" t="s">
        <v>4792</v>
      </c>
      <c r="E698" s="665" t="s">
        <v>4793</v>
      </c>
      <c r="F698" s="668"/>
      <c r="G698" s="668"/>
      <c r="H698" s="668"/>
      <c r="I698" s="668"/>
      <c r="J698" s="668"/>
      <c r="K698" s="668"/>
      <c r="L698" s="668"/>
      <c r="M698" s="668"/>
      <c r="N698" s="668">
        <v>1</v>
      </c>
      <c r="O698" s="668">
        <v>648</v>
      </c>
      <c r="P698" s="681"/>
      <c r="Q698" s="669">
        <v>648</v>
      </c>
    </row>
    <row r="699" spans="1:17" ht="14.4" customHeight="1" x14ac:dyDescent="0.3">
      <c r="A699" s="664" t="s">
        <v>5592</v>
      </c>
      <c r="B699" s="665" t="s">
        <v>4716</v>
      </c>
      <c r="C699" s="665" t="s">
        <v>4694</v>
      </c>
      <c r="D699" s="665" t="s">
        <v>4794</v>
      </c>
      <c r="E699" s="665" t="s">
        <v>4795</v>
      </c>
      <c r="F699" s="668">
        <v>1</v>
      </c>
      <c r="G699" s="668">
        <v>355</v>
      </c>
      <c r="H699" s="668">
        <v>1</v>
      </c>
      <c r="I699" s="668">
        <v>355</v>
      </c>
      <c r="J699" s="668">
        <v>8</v>
      </c>
      <c r="K699" s="668">
        <v>2848</v>
      </c>
      <c r="L699" s="668">
        <v>8.0225352112676056</v>
      </c>
      <c r="M699" s="668">
        <v>356</v>
      </c>
      <c r="N699" s="668">
        <v>7</v>
      </c>
      <c r="O699" s="668">
        <v>2548</v>
      </c>
      <c r="P699" s="681">
        <v>7.1774647887323946</v>
      </c>
      <c r="Q699" s="669">
        <v>364</v>
      </c>
    </row>
    <row r="700" spans="1:17" ht="14.4" customHeight="1" x14ac:dyDescent="0.3">
      <c r="A700" s="664" t="s">
        <v>5592</v>
      </c>
      <c r="B700" s="665" t="s">
        <v>4716</v>
      </c>
      <c r="C700" s="665" t="s">
        <v>4694</v>
      </c>
      <c r="D700" s="665" t="s">
        <v>4804</v>
      </c>
      <c r="E700" s="665" t="s">
        <v>4805</v>
      </c>
      <c r="F700" s="668"/>
      <c r="G700" s="668"/>
      <c r="H700" s="668"/>
      <c r="I700" s="668"/>
      <c r="J700" s="668"/>
      <c r="K700" s="668"/>
      <c r="L700" s="668"/>
      <c r="M700" s="668"/>
      <c r="N700" s="668">
        <v>1</v>
      </c>
      <c r="O700" s="668">
        <v>792</v>
      </c>
      <c r="P700" s="681"/>
      <c r="Q700" s="669">
        <v>792</v>
      </c>
    </row>
    <row r="701" spans="1:17" ht="14.4" customHeight="1" x14ac:dyDescent="0.3">
      <c r="A701" s="664" t="s">
        <v>5592</v>
      </c>
      <c r="B701" s="665" t="s">
        <v>4810</v>
      </c>
      <c r="C701" s="665" t="s">
        <v>4694</v>
      </c>
      <c r="D701" s="665" t="s">
        <v>4697</v>
      </c>
      <c r="E701" s="665" t="s">
        <v>4698</v>
      </c>
      <c r="F701" s="668">
        <v>1</v>
      </c>
      <c r="G701" s="668">
        <v>35</v>
      </c>
      <c r="H701" s="668">
        <v>1</v>
      </c>
      <c r="I701" s="668">
        <v>35</v>
      </c>
      <c r="J701" s="668"/>
      <c r="K701" s="668"/>
      <c r="L701" s="668"/>
      <c r="M701" s="668"/>
      <c r="N701" s="668"/>
      <c r="O701" s="668"/>
      <c r="P701" s="681"/>
      <c r="Q701" s="669"/>
    </row>
    <row r="702" spans="1:17" ht="14.4" customHeight="1" x14ac:dyDescent="0.3">
      <c r="A702" s="664" t="s">
        <v>5592</v>
      </c>
      <c r="B702" s="665" t="s">
        <v>4810</v>
      </c>
      <c r="C702" s="665" t="s">
        <v>4694</v>
      </c>
      <c r="D702" s="665" t="s">
        <v>4815</v>
      </c>
      <c r="E702" s="665" t="s">
        <v>4816</v>
      </c>
      <c r="F702" s="668">
        <v>1</v>
      </c>
      <c r="G702" s="668">
        <v>118</v>
      </c>
      <c r="H702" s="668">
        <v>1</v>
      </c>
      <c r="I702" s="668">
        <v>118</v>
      </c>
      <c r="J702" s="668">
        <v>1</v>
      </c>
      <c r="K702" s="668">
        <v>118</v>
      </c>
      <c r="L702" s="668">
        <v>1</v>
      </c>
      <c r="M702" s="668">
        <v>118</v>
      </c>
      <c r="N702" s="668">
        <v>6</v>
      </c>
      <c r="O702" s="668">
        <v>756</v>
      </c>
      <c r="P702" s="681">
        <v>6.406779661016949</v>
      </c>
      <c r="Q702" s="669">
        <v>126</v>
      </c>
    </row>
    <row r="703" spans="1:17" ht="14.4" customHeight="1" x14ac:dyDescent="0.3">
      <c r="A703" s="664" t="s">
        <v>5592</v>
      </c>
      <c r="B703" s="665" t="s">
        <v>4810</v>
      </c>
      <c r="C703" s="665" t="s">
        <v>4694</v>
      </c>
      <c r="D703" s="665" t="s">
        <v>4705</v>
      </c>
      <c r="E703" s="665" t="s">
        <v>4706</v>
      </c>
      <c r="F703" s="668"/>
      <c r="G703" s="668"/>
      <c r="H703" s="668"/>
      <c r="I703" s="668"/>
      <c r="J703" s="668"/>
      <c r="K703" s="668"/>
      <c r="L703" s="668"/>
      <c r="M703" s="668"/>
      <c r="N703" s="668">
        <v>0</v>
      </c>
      <c r="O703" s="668">
        <v>0</v>
      </c>
      <c r="P703" s="681"/>
      <c r="Q703" s="669"/>
    </row>
    <row r="704" spans="1:17" ht="14.4" customHeight="1" x14ac:dyDescent="0.3">
      <c r="A704" s="664" t="s">
        <v>5592</v>
      </c>
      <c r="B704" s="665" t="s">
        <v>4810</v>
      </c>
      <c r="C704" s="665" t="s">
        <v>4694</v>
      </c>
      <c r="D704" s="665" t="s">
        <v>4819</v>
      </c>
      <c r="E704" s="665" t="s">
        <v>4820</v>
      </c>
      <c r="F704" s="668"/>
      <c r="G704" s="668"/>
      <c r="H704" s="668"/>
      <c r="I704" s="668"/>
      <c r="J704" s="668">
        <v>2</v>
      </c>
      <c r="K704" s="668">
        <v>470</v>
      </c>
      <c r="L704" s="668"/>
      <c r="M704" s="668">
        <v>235</v>
      </c>
      <c r="N704" s="668"/>
      <c r="O704" s="668"/>
      <c r="P704" s="681"/>
      <c r="Q704" s="669"/>
    </row>
    <row r="705" spans="1:17" ht="14.4" customHeight="1" x14ac:dyDescent="0.3">
      <c r="A705" s="664" t="s">
        <v>5593</v>
      </c>
      <c r="B705" s="665" t="s">
        <v>4716</v>
      </c>
      <c r="C705" s="665" t="s">
        <v>4694</v>
      </c>
      <c r="D705" s="665" t="s">
        <v>4753</v>
      </c>
      <c r="E705" s="665" t="s">
        <v>4754</v>
      </c>
      <c r="F705" s="668"/>
      <c r="G705" s="668"/>
      <c r="H705" s="668"/>
      <c r="I705" s="668"/>
      <c r="J705" s="668">
        <v>1</v>
      </c>
      <c r="K705" s="668">
        <v>235</v>
      </c>
      <c r="L705" s="668"/>
      <c r="M705" s="668">
        <v>235</v>
      </c>
      <c r="N705" s="668">
        <v>1</v>
      </c>
      <c r="O705" s="668">
        <v>251</v>
      </c>
      <c r="P705" s="681"/>
      <c r="Q705" s="669">
        <v>251</v>
      </c>
    </row>
    <row r="706" spans="1:17" ht="14.4" customHeight="1" x14ac:dyDescent="0.3">
      <c r="A706" s="664" t="s">
        <v>5593</v>
      </c>
      <c r="B706" s="665" t="s">
        <v>4716</v>
      </c>
      <c r="C706" s="665" t="s">
        <v>4694</v>
      </c>
      <c r="D706" s="665" t="s">
        <v>4755</v>
      </c>
      <c r="E706" s="665" t="s">
        <v>4756</v>
      </c>
      <c r="F706" s="668">
        <v>1</v>
      </c>
      <c r="G706" s="668">
        <v>118</v>
      </c>
      <c r="H706" s="668">
        <v>1</v>
      </c>
      <c r="I706" s="668">
        <v>118</v>
      </c>
      <c r="J706" s="668">
        <v>1</v>
      </c>
      <c r="K706" s="668">
        <v>118</v>
      </c>
      <c r="L706" s="668">
        <v>1</v>
      </c>
      <c r="M706" s="668">
        <v>118</v>
      </c>
      <c r="N706" s="668"/>
      <c r="O706" s="668"/>
      <c r="P706" s="681"/>
      <c r="Q706" s="669"/>
    </row>
    <row r="707" spans="1:17" ht="14.4" customHeight="1" x14ac:dyDescent="0.3">
      <c r="A707" s="664" t="s">
        <v>5593</v>
      </c>
      <c r="B707" s="665" t="s">
        <v>4716</v>
      </c>
      <c r="C707" s="665" t="s">
        <v>4694</v>
      </c>
      <c r="D707" s="665" t="s">
        <v>4705</v>
      </c>
      <c r="E707" s="665" t="s">
        <v>4706</v>
      </c>
      <c r="F707" s="668">
        <v>1</v>
      </c>
      <c r="G707" s="668">
        <v>0</v>
      </c>
      <c r="H707" s="668"/>
      <c r="I707" s="668">
        <v>0</v>
      </c>
      <c r="J707" s="668"/>
      <c r="K707" s="668"/>
      <c r="L707" s="668"/>
      <c r="M707" s="668"/>
      <c r="N707" s="668"/>
      <c r="O707" s="668"/>
      <c r="P707" s="681"/>
      <c r="Q707" s="669"/>
    </row>
    <row r="708" spans="1:17" ht="14.4" customHeight="1" x14ac:dyDescent="0.3">
      <c r="A708" s="664" t="s">
        <v>5593</v>
      </c>
      <c r="B708" s="665" t="s">
        <v>4810</v>
      </c>
      <c r="C708" s="665" t="s">
        <v>4694</v>
      </c>
      <c r="D708" s="665" t="s">
        <v>4815</v>
      </c>
      <c r="E708" s="665" t="s">
        <v>4816</v>
      </c>
      <c r="F708" s="668"/>
      <c r="G708" s="668"/>
      <c r="H708" s="668"/>
      <c r="I708" s="668"/>
      <c r="J708" s="668"/>
      <c r="K708" s="668"/>
      <c r="L708" s="668"/>
      <c r="M708" s="668"/>
      <c r="N708" s="668">
        <v>2</v>
      </c>
      <c r="O708" s="668">
        <v>252</v>
      </c>
      <c r="P708" s="681"/>
      <c r="Q708" s="669">
        <v>126</v>
      </c>
    </row>
    <row r="709" spans="1:17" ht="14.4" customHeight="1" x14ac:dyDescent="0.3">
      <c r="A709" s="664" t="s">
        <v>5593</v>
      </c>
      <c r="B709" s="665" t="s">
        <v>4810</v>
      </c>
      <c r="C709" s="665" t="s">
        <v>4694</v>
      </c>
      <c r="D709" s="665" t="s">
        <v>4819</v>
      </c>
      <c r="E709" s="665" t="s">
        <v>4820</v>
      </c>
      <c r="F709" s="668"/>
      <c r="G709" s="668"/>
      <c r="H709" s="668"/>
      <c r="I709" s="668"/>
      <c r="J709" s="668">
        <v>2</v>
      </c>
      <c r="K709" s="668">
        <v>470</v>
      </c>
      <c r="L709" s="668"/>
      <c r="M709" s="668">
        <v>235</v>
      </c>
      <c r="N709" s="668">
        <v>2</v>
      </c>
      <c r="O709" s="668">
        <v>502</v>
      </c>
      <c r="P709" s="681"/>
      <c r="Q709" s="669">
        <v>251</v>
      </c>
    </row>
    <row r="710" spans="1:17" ht="14.4" customHeight="1" x14ac:dyDescent="0.3">
      <c r="A710" s="664" t="s">
        <v>5593</v>
      </c>
      <c r="B710" s="665" t="s">
        <v>4810</v>
      </c>
      <c r="C710" s="665" t="s">
        <v>4694</v>
      </c>
      <c r="D710" s="665" t="s">
        <v>4823</v>
      </c>
      <c r="E710" s="665" t="s">
        <v>4824</v>
      </c>
      <c r="F710" s="668"/>
      <c r="G710" s="668"/>
      <c r="H710" s="668"/>
      <c r="I710" s="668"/>
      <c r="J710" s="668">
        <v>1</v>
      </c>
      <c r="K710" s="668">
        <v>349</v>
      </c>
      <c r="L710" s="668"/>
      <c r="M710" s="668">
        <v>349</v>
      </c>
      <c r="N710" s="668"/>
      <c r="O710" s="668"/>
      <c r="P710" s="681"/>
      <c r="Q710" s="669"/>
    </row>
    <row r="711" spans="1:17" ht="14.4" customHeight="1" x14ac:dyDescent="0.3">
      <c r="A711" s="664" t="s">
        <v>5594</v>
      </c>
      <c r="B711" s="665" t="s">
        <v>4716</v>
      </c>
      <c r="C711" s="665" t="s">
        <v>4694</v>
      </c>
      <c r="D711" s="665" t="s">
        <v>4753</v>
      </c>
      <c r="E711" s="665" t="s">
        <v>4754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251</v>
      </c>
      <c r="P711" s="681"/>
      <c r="Q711" s="669">
        <v>251</v>
      </c>
    </row>
    <row r="712" spans="1:17" ht="14.4" customHeight="1" x14ac:dyDescent="0.3">
      <c r="A712" s="664" t="s">
        <v>5594</v>
      </c>
      <c r="B712" s="665" t="s">
        <v>4716</v>
      </c>
      <c r="C712" s="665" t="s">
        <v>4694</v>
      </c>
      <c r="D712" s="665" t="s">
        <v>4755</v>
      </c>
      <c r="E712" s="665" t="s">
        <v>4756</v>
      </c>
      <c r="F712" s="668">
        <v>3</v>
      </c>
      <c r="G712" s="668">
        <v>348</v>
      </c>
      <c r="H712" s="668">
        <v>1</v>
      </c>
      <c r="I712" s="668">
        <v>116</v>
      </c>
      <c r="J712" s="668"/>
      <c r="K712" s="668"/>
      <c r="L712" s="668"/>
      <c r="M712" s="668"/>
      <c r="N712" s="668">
        <v>1</v>
      </c>
      <c r="O712" s="668">
        <v>126</v>
      </c>
      <c r="P712" s="681">
        <v>0.36206896551724138</v>
      </c>
      <c r="Q712" s="669">
        <v>126</v>
      </c>
    </row>
    <row r="713" spans="1:17" ht="14.4" customHeight="1" x14ac:dyDescent="0.3">
      <c r="A713" s="664" t="s">
        <v>5594</v>
      </c>
      <c r="B713" s="665" t="s">
        <v>4716</v>
      </c>
      <c r="C713" s="665" t="s">
        <v>4694</v>
      </c>
      <c r="D713" s="665" t="s">
        <v>4705</v>
      </c>
      <c r="E713" s="665" t="s">
        <v>4706</v>
      </c>
      <c r="F713" s="668">
        <v>1</v>
      </c>
      <c r="G713" s="668">
        <v>0</v>
      </c>
      <c r="H713" s="668"/>
      <c r="I713" s="668">
        <v>0</v>
      </c>
      <c r="J713" s="668"/>
      <c r="K713" s="668"/>
      <c r="L713" s="668"/>
      <c r="M713" s="668"/>
      <c r="N713" s="668"/>
      <c r="O713" s="668"/>
      <c r="P713" s="681"/>
      <c r="Q713" s="669"/>
    </row>
    <row r="714" spans="1:17" ht="14.4" customHeight="1" x14ac:dyDescent="0.3">
      <c r="A714" s="664" t="s">
        <v>5594</v>
      </c>
      <c r="B714" s="665" t="s">
        <v>4716</v>
      </c>
      <c r="C714" s="665" t="s">
        <v>4694</v>
      </c>
      <c r="D714" s="665" t="s">
        <v>4782</v>
      </c>
      <c r="E714" s="665" t="s">
        <v>4783</v>
      </c>
      <c r="F714" s="668"/>
      <c r="G714" s="668"/>
      <c r="H714" s="668"/>
      <c r="I714" s="668"/>
      <c r="J714" s="668"/>
      <c r="K714" s="668"/>
      <c r="L714" s="668"/>
      <c r="M714" s="668"/>
      <c r="N714" s="668">
        <v>1</v>
      </c>
      <c r="O714" s="668">
        <v>372</v>
      </c>
      <c r="P714" s="681"/>
      <c r="Q714" s="669">
        <v>372</v>
      </c>
    </row>
    <row r="715" spans="1:17" ht="14.4" customHeight="1" x14ac:dyDescent="0.3">
      <c r="A715" s="664" t="s">
        <v>5594</v>
      </c>
      <c r="B715" s="665" t="s">
        <v>4810</v>
      </c>
      <c r="C715" s="665" t="s">
        <v>4694</v>
      </c>
      <c r="D715" s="665" t="s">
        <v>4819</v>
      </c>
      <c r="E715" s="665" t="s">
        <v>4820</v>
      </c>
      <c r="F715" s="668"/>
      <c r="G715" s="668"/>
      <c r="H715" s="668"/>
      <c r="I715" s="668"/>
      <c r="J715" s="668">
        <v>1</v>
      </c>
      <c r="K715" s="668">
        <v>235</v>
      </c>
      <c r="L715" s="668"/>
      <c r="M715" s="668">
        <v>235</v>
      </c>
      <c r="N715" s="668"/>
      <c r="O715" s="668"/>
      <c r="P715" s="681"/>
      <c r="Q715" s="669"/>
    </row>
    <row r="716" spans="1:17" ht="14.4" customHeight="1" x14ac:dyDescent="0.3">
      <c r="A716" s="664" t="s">
        <v>5595</v>
      </c>
      <c r="B716" s="665" t="s">
        <v>4716</v>
      </c>
      <c r="C716" s="665" t="s">
        <v>4694</v>
      </c>
      <c r="D716" s="665" t="s">
        <v>4755</v>
      </c>
      <c r="E716" s="665" t="s">
        <v>4756</v>
      </c>
      <c r="F716" s="668"/>
      <c r="G716" s="668"/>
      <c r="H716" s="668"/>
      <c r="I716" s="668"/>
      <c r="J716" s="668">
        <v>3</v>
      </c>
      <c r="K716" s="668">
        <v>354</v>
      </c>
      <c r="L716" s="668"/>
      <c r="M716" s="668">
        <v>118</v>
      </c>
      <c r="N716" s="668"/>
      <c r="O716" s="668"/>
      <c r="P716" s="681"/>
      <c r="Q716" s="669"/>
    </row>
    <row r="717" spans="1:17" ht="14.4" customHeight="1" x14ac:dyDescent="0.3">
      <c r="A717" s="664" t="s">
        <v>5595</v>
      </c>
      <c r="B717" s="665" t="s">
        <v>4716</v>
      </c>
      <c r="C717" s="665" t="s">
        <v>4694</v>
      </c>
      <c r="D717" s="665" t="s">
        <v>4705</v>
      </c>
      <c r="E717" s="665" t="s">
        <v>4706</v>
      </c>
      <c r="F717" s="668"/>
      <c r="G717" s="668"/>
      <c r="H717" s="668"/>
      <c r="I717" s="668"/>
      <c r="J717" s="668">
        <v>2</v>
      </c>
      <c r="K717" s="668">
        <v>66.67</v>
      </c>
      <c r="L717" s="668"/>
      <c r="M717" s="668">
        <v>33.335000000000001</v>
      </c>
      <c r="N717" s="668"/>
      <c r="O717" s="668"/>
      <c r="P717" s="681"/>
      <c r="Q717" s="669"/>
    </row>
    <row r="718" spans="1:17" ht="14.4" customHeight="1" x14ac:dyDescent="0.3">
      <c r="A718" s="664" t="s">
        <v>5595</v>
      </c>
      <c r="B718" s="665" t="s">
        <v>4810</v>
      </c>
      <c r="C718" s="665" t="s">
        <v>4694</v>
      </c>
      <c r="D718" s="665" t="s">
        <v>4815</v>
      </c>
      <c r="E718" s="665" t="s">
        <v>4816</v>
      </c>
      <c r="F718" s="668">
        <v>1</v>
      </c>
      <c r="G718" s="668">
        <v>118</v>
      </c>
      <c r="H718" s="668">
        <v>1</v>
      </c>
      <c r="I718" s="668">
        <v>118</v>
      </c>
      <c r="J718" s="668">
        <v>2</v>
      </c>
      <c r="K718" s="668">
        <v>236</v>
      </c>
      <c r="L718" s="668">
        <v>2</v>
      </c>
      <c r="M718" s="668">
        <v>118</v>
      </c>
      <c r="N718" s="668"/>
      <c r="O718" s="668"/>
      <c r="P718" s="681"/>
      <c r="Q718" s="669"/>
    </row>
    <row r="719" spans="1:17" ht="14.4" customHeight="1" x14ac:dyDescent="0.3">
      <c r="A719" s="664" t="s">
        <v>5595</v>
      </c>
      <c r="B719" s="665" t="s">
        <v>4810</v>
      </c>
      <c r="C719" s="665" t="s">
        <v>4694</v>
      </c>
      <c r="D719" s="665" t="s">
        <v>4819</v>
      </c>
      <c r="E719" s="665" t="s">
        <v>4820</v>
      </c>
      <c r="F719" s="668">
        <v>1</v>
      </c>
      <c r="G719" s="668">
        <v>232</v>
      </c>
      <c r="H719" s="668">
        <v>1</v>
      </c>
      <c r="I719" s="668">
        <v>232</v>
      </c>
      <c r="J719" s="668">
        <v>1</v>
      </c>
      <c r="K719" s="668">
        <v>235</v>
      </c>
      <c r="L719" s="668">
        <v>1.0129310344827587</v>
      </c>
      <c r="M719" s="668">
        <v>235</v>
      </c>
      <c r="N719" s="668">
        <v>2</v>
      </c>
      <c r="O719" s="668">
        <v>502</v>
      </c>
      <c r="P719" s="681">
        <v>2.1637931034482758</v>
      </c>
      <c r="Q719" s="669">
        <v>251</v>
      </c>
    </row>
    <row r="720" spans="1:17" ht="14.4" customHeight="1" x14ac:dyDescent="0.3">
      <c r="A720" s="664" t="s">
        <v>5595</v>
      </c>
      <c r="B720" s="665" t="s">
        <v>4859</v>
      </c>
      <c r="C720" s="665" t="s">
        <v>4694</v>
      </c>
      <c r="D720" s="665" t="s">
        <v>5571</v>
      </c>
      <c r="E720" s="665" t="s">
        <v>5572</v>
      </c>
      <c r="F720" s="668"/>
      <c r="G720" s="668"/>
      <c r="H720" s="668"/>
      <c r="I720" s="668"/>
      <c r="J720" s="668">
        <v>1</v>
      </c>
      <c r="K720" s="668">
        <v>15023</v>
      </c>
      <c r="L720" s="668"/>
      <c r="M720" s="668">
        <v>15023</v>
      </c>
      <c r="N720" s="668"/>
      <c r="O720" s="668"/>
      <c r="P720" s="681"/>
      <c r="Q720" s="669"/>
    </row>
    <row r="721" spans="1:17" ht="14.4" customHeight="1" x14ac:dyDescent="0.3">
      <c r="A721" s="664" t="s">
        <v>5596</v>
      </c>
      <c r="B721" s="665" t="s">
        <v>4688</v>
      </c>
      <c r="C721" s="665" t="s">
        <v>4694</v>
      </c>
      <c r="D721" s="665" t="s">
        <v>4711</v>
      </c>
      <c r="E721" s="665" t="s">
        <v>4712</v>
      </c>
      <c r="F721" s="668">
        <v>1</v>
      </c>
      <c r="G721" s="668">
        <v>330</v>
      </c>
      <c r="H721" s="668">
        <v>1</v>
      </c>
      <c r="I721" s="668">
        <v>330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5596</v>
      </c>
      <c r="B722" s="665" t="s">
        <v>4688</v>
      </c>
      <c r="C722" s="665" t="s">
        <v>4694</v>
      </c>
      <c r="D722" s="665" t="s">
        <v>1168</v>
      </c>
      <c r="E722" s="665" t="s">
        <v>4713</v>
      </c>
      <c r="F722" s="668">
        <v>1</v>
      </c>
      <c r="G722" s="668">
        <v>164</v>
      </c>
      <c r="H722" s="668">
        <v>1</v>
      </c>
      <c r="I722" s="668">
        <v>164</v>
      </c>
      <c r="J722" s="668"/>
      <c r="K722" s="668"/>
      <c r="L722" s="668"/>
      <c r="M722" s="668"/>
      <c r="N722" s="668"/>
      <c r="O722" s="668"/>
      <c r="P722" s="681"/>
      <c r="Q722" s="669"/>
    </row>
    <row r="723" spans="1:17" ht="14.4" customHeight="1" x14ac:dyDescent="0.3">
      <c r="A723" s="664" t="s">
        <v>5596</v>
      </c>
      <c r="B723" s="665" t="s">
        <v>4688</v>
      </c>
      <c r="C723" s="665" t="s">
        <v>4694</v>
      </c>
      <c r="D723" s="665" t="s">
        <v>4714</v>
      </c>
      <c r="E723" s="665" t="s">
        <v>4715</v>
      </c>
      <c r="F723" s="668">
        <v>1</v>
      </c>
      <c r="G723" s="668">
        <v>651</v>
      </c>
      <c r="H723" s="668">
        <v>1</v>
      </c>
      <c r="I723" s="668">
        <v>651</v>
      </c>
      <c r="J723" s="668"/>
      <c r="K723" s="668"/>
      <c r="L723" s="668"/>
      <c r="M723" s="668"/>
      <c r="N723" s="668"/>
      <c r="O723" s="668"/>
      <c r="P723" s="681"/>
      <c r="Q723" s="669"/>
    </row>
    <row r="724" spans="1:17" ht="14.4" customHeight="1" x14ac:dyDescent="0.3">
      <c r="A724" s="664" t="s">
        <v>5596</v>
      </c>
      <c r="B724" s="665" t="s">
        <v>4716</v>
      </c>
      <c r="C724" s="665" t="s">
        <v>4694</v>
      </c>
      <c r="D724" s="665" t="s">
        <v>4697</v>
      </c>
      <c r="E724" s="665" t="s">
        <v>4698</v>
      </c>
      <c r="F724" s="668">
        <v>1</v>
      </c>
      <c r="G724" s="668">
        <v>34</v>
      </c>
      <c r="H724" s="668">
        <v>1</v>
      </c>
      <c r="I724" s="668">
        <v>34</v>
      </c>
      <c r="J724" s="668">
        <v>2</v>
      </c>
      <c r="K724" s="668">
        <v>70</v>
      </c>
      <c r="L724" s="668">
        <v>2.0588235294117645</v>
      </c>
      <c r="M724" s="668">
        <v>35</v>
      </c>
      <c r="N724" s="668">
        <v>1</v>
      </c>
      <c r="O724" s="668">
        <v>37</v>
      </c>
      <c r="P724" s="681">
        <v>1.088235294117647</v>
      </c>
      <c r="Q724" s="669">
        <v>37</v>
      </c>
    </row>
    <row r="725" spans="1:17" ht="14.4" customHeight="1" x14ac:dyDescent="0.3">
      <c r="A725" s="664" t="s">
        <v>5596</v>
      </c>
      <c r="B725" s="665" t="s">
        <v>4716</v>
      </c>
      <c r="C725" s="665" t="s">
        <v>4694</v>
      </c>
      <c r="D725" s="665" t="s">
        <v>4755</v>
      </c>
      <c r="E725" s="665" t="s">
        <v>4756</v>
      </c>
      <c r="F725" s="668"/>
      <c r="G725" s="668"/>
      <c r="H725" s="668"/>
      <c r="I725" s="668"/>
      <c r="J725" s="668">
        <v>2</v>
      </c>
      <c r="K725" s="668">
        <v>236</v>
      </c>
      <c r="L725" s="668"/>
      <c r="M725" s="668">
        <v>118</v>
      </c>
      <c r="N725" s="668">
        <v>4</v>
      </c>
      <c r="O725" s="668">
        <v>504</v>
      </c>
      <c r="P725" s="681"/>
      <c r="Q725" s="669">
        <v>126</v>
      </c>
    </row>
    <row r="726" spans="1:17" ht="14.4" customHeight="1" x14ac:dyDescent="0.3">
      <c r="A726" s="664" t="s">
        <v>5596</v>
      </c>
      <c r="B726" s="665" t="s">
        <v>4716</v>
      </c>
      <c r="C726" s="665" t="s">
        <v>4694</v>
      </c>
      <c r="D726" s="665" t="s">
        <v>4879</v>
      </c>
      <c r="E726" s="665" t="s">
        <v>4880</v>
      </c>
      <c r="F726" s="668"/>
      <c r="G726" s="668"/>
      <c r="H726" s="668"/>
      <c r="I726" s="668"/>
      <c r="J726" s="668"/>
      <c r="K726" s="668"/>
      <c r="L726" s="668"/>
      <c r="M726" s="668"/>
      <c r="N726" s="668">
        <v>1</v>
      </c>
      <c r="O726" s="668">
        <v>546</v>
      </c>
      <c r="P726" s="681"/>
      <c r="Q726" s="669">
        <v>546</v>
      </c>
    </row>
    <row r="727" spans="1:17" ht="14.4" customHeight="1" x14ac:dyDescent="0.3">
      <c r="A727" s="664" t="s">
        <v>5596</v>
      </c>
      <c r="B727" s="665" t="s">
        <v>4716</v>
      </c>
      <c r="C727" s="665" t="s">
        <v>4694</v>
      </c>
      <c r="D727" s="665" t="s">
        <v>4806</v>
      </c>
      <c r="E727" s="665" t="s">
        <v>4807</v>
      </c>
      <c r="F727" s="668">
        <v>5</v>
      </c>
      <c r="G727" s="668">
        <v>3390</v>
      </c>
      <c r="H727" s="668">
        <v>1</v>
      </c>
      <c r="I727" s="668">
        <v>678</v>
      </c>
      <c r="J727" s="668">
        <v>1</v>
      </c>
      <c r="K727" s="668">
        <v>681</v>
      </c>
      <c r="L727" s="668">
        <v>0.20088495575221238</v>
      </c>
      <c r="M727" s="668">
        <v>681</v>
      </c>
      <c r="N727" s="668"/>
      <c r="O727" s="668"/>
      <c r="P727" s="681"/>
      <c r="Q727" s="669"/>
    </row>
    <row r="728" spans="1:17" ht="14.4" customHeight="1" x14ac:dyDescent="0.3">
      <c r="A728" s="664" t="s">
        <v>5596</v>
      </c>
      <c r="B728" s="665" t="s">
        <v>4716</v>
      </c>
      <c r="C728" s="665" t="s">
        <v>4694</v>
      </c>
      <c r="D728" s="665" t="s">
        <v>5567</v>
      </c>
      <c r="E728" s="665" t="s">
        <v>5568</v>
      </c>
      <c r="F728" s="668">
        <v>5</v>
      </c>
      <c r="G728" s="668">
        <v>3215</v>
      </c>
      <c r="H728" s="668">
        <v>1</v>
      </c>
      <c r="I728" s="668">
        <v>643</v>
      </c>
      <c r="J728" s="668">
        <v>1</v>
      </c>
      <c r="K728" s="668">
        <v>645</v>
      </c>
      <c r="L728" s="668">
        <v>0.20062208398133749</v>
      </c>
      <c r="M728" s="668">
        <v>645</v>
      </c>
      <c r="N728" s="668"/>
      <c r="O728" s="668"/>
      <c r="P728" s="681"/>
      <c r="Q728" s="669"/>
    </row>
    <row r="729" spans="1:17" ht="14.4" customHeight="1" x14ac:dyDescent="0.3">
      <c r="A729" s="664" t="s">
        <v>5596</v>
      </c>
      <c r="B729" s="665" t="s">
        <v>4716</v>
      </c>
      <c r="C729" s="665" t="s">
        <v>4694</v>
      </c>
      <c r="D729" s="665" t="s">
        <v>5569</v>
      </c>
      <c r="E729" s="665" t="s">
        <v>5570</v>
      </c>
      <c r="F729" s="668">
        <v>5</v>
      </c>
      <c r="G729" s="668">
        <v>6430</v>
      </c>
      <c r="H729" s="668">
        <v>1</v>
      </c>
      <c r="I729" s="668">
        <v>1286</v>
      </c>
      <c r="J729" s="668">
        <v>1</v>
      </c>
      <c r="K729" s="668">
        <v>1291</v>
      </c>
      <c r="L729" s="668">
        <v>0.20077760497667185</v>
      </c>
      <c r="M729" s="668">
        <v>1291</v>
      </c>
      <c r="N729" s="668"/>
      <c r="O729" s="668"/>
      <c r="P729" s="681"/>
      <c r="Q729" s="669"/>
    </row>
    <row r="730" spans="1:17" ht="14.4" customHeight="1" x14ac:dyDescent="0.3">
      <c r="A730" s="664" t="s">
        <v>5596</v>
      </c>
      <c r="B730" s="665" t="s">
        <v>4810</v>
      </c>
      <c r="C730" s="665" t="s">
        <v>4694</v>
      </c>
      <c r="D730" s="665" t="s">
        <v>4697</v>
      </c>
      <c r="E730" s="665" t="s">
        <v>4698</v>
      </c>
      <c r="F730" s="668"/>
      <c r="G730" s="668"/>
      <c r="H730" s="668"/>
      <c r="I730" s="668"/>
      <c r="J730" s="668"/>
      <c r="K730" s="668"/>
      <c r="L730" s="668"/>
      <c r="M730" s="668"/>
      <c r="N730" s="668">
        <v>1</v>
      </c>
      <c r="O730" s="668">
        <v>37</v>
      </c>
      <c r="P730" s="681"/>
      <c r="Q730" s="669">
        <v>37</v>
      </c>
    </row>
    <row r="731" spans="1:17" ht="14.4" customHeight="1" x14ac:dyDescent="0.3">
      <c r="A731" s="664" t="s">
        <v>5596</v>
      </c>
      <c r="B731" s="665" t="s">
        <v>4810</v>
      </c>
      <c r="C731" s="665" t="s">
        <v>4694</v>
      </c>
      <c r="D731" s="665" t="s">
        <v>4815</v>
      </c>
      <c r="E731" s="665" t="s">
        <v>4816</v>
      </c>
      <c r="F731" s="668">
        <v>2</v>
      </c>
      <c r="G731" s="668">
        <v>236</v>
      </c>
      <c r="H731" s="668">
        <v>1</v>
      </c>
      <c r="I731" s="668">
        <v>118</v>
      </c>
      <c r="J731" s="668">
        <v>2</v>
      </c>
      <c r="K731" s="668">
        <v>236</v>
      </c>
      <c r="L731" s="668">
        <v>1</v>
      </c>
      <c r="M731" s="668">
        <v>118</v>
      </c>
      <c r="N731" s="668">
        <v>5</v>
      </c>
      <c r="O731" s="668">
        <v>630</v>
      </c>
      <c r="P731" s="681">
        <v>2.6694915254237288</v>
      </c>
      <c r="Q731" s="669">
        <v>126</v>
      </c>
    </row>
    <row r="732" spans="1:17" ht="14.4" customHeight="1" x14ac:dyDescent="0.3">
      <c r="A732" s="664" t="s">
        <v>5596</v>
      </c>
      <c r="B732" s="665" t="s">
        <v>4810</v>
      </c>
      <c r="C732" s="665" t="s">
        <v>4694</v>
      </c>
      <c r="D732" s="665" t="s">
        <v>4705</v>
      </c>
      <c r="E732" s="665" t="s">
        <v>4706</v>
      </c>
      <c r="F732" s="668"/>
      <c r="G732" s="668"/>
      <c r="H732" s="668"/>
      <c r="I732" s="668"/>
      <c r="J732" s="668"/>
      <c r="K732" s="668"/>
      <c r="L732" s="668"/>
      <c r="M732" s="668"/>
      <c r="N732" s="668">
        <v>1</v>
      </c>
      <c r="O732" s="668">
        <v>33.33</v>
      </c>
      <c r="P732" s="681"/>
      <c r="Q732" s="669">
        <v>33.33</v>
      </c>
    </row>
    <row r="733" spans="1:17" ht="14.4" customHeight="1" x14ac:dyDescent="0.3">
      <c r="A733" s="664" t="s">
        <v>5596</v>
      </c>
      <c r="B733" s="665" t="s">
        <v>4810</v>
      </c>
      <c r="C733" s="665" t="s">
        <v>4694</v>
      </c>
      <c r="D733" s="665" t="s">
        <v>4819</v>
      </c>
      <c r="E733" s="665" t="s">
        <v>4820</v>
      </c>
      <c r="F733" s="668">
        <v>3</v>
      </c>
      <c r="G733" s="668">
        <v>702</v>
      </c>
      <c r="H733" s="668">
        <v>1</v>
      </c>
      <c r="I733" s="668">
        <v>234</v>
      </c>
      <c r="J733" s="668">
        <v>7</v>
      </c>
      <c r="K733" s="668">
        <v>1645</v>
      </c>
      <c r="L733" s="668">
        <v>2.3433048433048431</v>
      </c>
      <c r="M733" s="668">
        <v>235</v>
      </c>
      <c r="N733" s="668">
        <v>4</v>
      </c>
      <c r="O733" s="668">
        <v>1004</v>
      </c>
      <c r="P733" s="681">
        <v>1.4301994301994303</v>
      </c>
      <c r="Q733" s="669">
        <v>251</v>
      </c>
    </row>
    <row r="734" spans="1:17" ht="14.4" customHeight="1" x14ac:dyDescent="0.3">
      <c r="A734" s="664" t="s">
        <v>5596</v>
      </c>
      <c r="B734" s="665" t="s">
        <v>4859</v>
      </c>
      <c r="C734" s="665" t="s">
        <v>4854</v>
      </c>
      <c r="D734" s="665" t="s">
        <v>4980</v>
      </c>
      <c r="E734" s="665" t="s">
        <v>4979</v>
      </c>
      <c r="F734" s="668"/>
      <c r="G734" s="668"/>
      <c r="H734" s="668"/>
      <c r="I734" s="668"/>
      <c r="J734" s="668">
        <v>1</v>
      </c>
      <c r="K734" s="668">
        <v>28950</v>
      </c>
      <c r="L734" s="668"/>
      <c r="M734" s="668">
        <v>28950</v>
      </c>
      <c r="N734" s="668"/>
      <c r="O734" s="668"/>
      <c r="P734" s="681"/>
      <c r="Q734" s="669"/>
    </row>
    <row r="735" spans="1:17" ht="14.4" customHeight="1" x14ac:dyDescent="0.3">
      <c r="A735" s="664" t="s">
        <v>5596</v>
      </c>
      <c r="B735" s="665" t="s">
        <v>4859</v>
      </c>
      <c r="C735" s="665" t="s">
        <v>4694</v>
      </c>
      <c r="D735" s="665" t="s">
        <v>5274</v>
      </c>
      <c r="E735" s="665" t="s">
        <v>5275</v>
      </c>
      <c r="F735" s="668"/>
      <c r="G735" s="668"/>
      <c r="H735" s="668"/>
      <c r="I735" s="668"/>
      <c r="J735" s="668">
        <v>1</v>
      </c>
      <c r="K735" s="668">
        <v>9123</v>
      </c>
      <c r="L735" s="668"/>
      <c r="M735" s="668">
        <v>9123</v>
      </c>
      <c r="N735" s="668"/>
      <c r="O735" s="668"/>
      <c r="P735" s="681"/>
      <c r="Q735" s="669"/>
    </row>
    <row r="736" spans="1:17" ht="14.4" customHeight="1" thickBot="1" x14ac:dyDescent="0.35">
      <c r="A736" s="670" t="s">
        <v>5596</v>
      </c>
      <c r="B736" s="671" t="s">
        <v>4859</v>
      </c>
      <c r="C736" s="671" t="s">
        <v>4694</v>
      </c>
      <c r="D736" s="671" t="s">
        <v>5571</v>
      </c>
      <c r="E736" s="671" t="s">
        <v>5572</v>
      </c>
      <c r="F736" s="674">
        <v>5</v>
      </c>
      <c r="G736" s="674">
        <v>74853</v>
      </c>
      <c r="H736" s="674">
        <v>1</v>
      </c>
      <c r="I736" s="674">
        <v>14970.6</v>
      </c>
      <c r="J736" s="674"/>
      <c r="K736" s="674"/>
      <c r="L736" s="674"/>
      <c r="M736" s="674"/>
      <c r="N736" s="674"/>
      <c r="O736" s="674"/>
      <c r="P736" s="682"/>
      <c r="Q736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1792.316</v>
      </c>
      <c r="C5" s="114">
        <v>1665.164</v>
      </c>
      <c r="D5" s="114">
        <v>1674.76</v>
      </c>
      <c r="E5" s="131">
        <v>1.0057627957366362</v>
      </c>
      <c r="F5" s="132">
        <v>772</v>
      </c>
      <c r="G5" s="114">
        <v>719</v>
      </c>
      <c r="H5" s="114">
        <v>737</v>
      </c>
      <c r="I5" s="133">
        <v>1.0250347705146037</v>
      </c>
      <c r="J5" s="123"/>
      <c r="K5" s="123"/>
      <c r="L5" s="7">
        <f>D5-B5</f>
        <v>-117.55600000000004</v>
      </c>
      <c r="M5" s="8">
        <f>H5-F5</f>
        <v>-35</v>
      </c>
    </row>
    <row r="6" spans="1:13" ht="14.4" hidden="1" customHeight="1" outlineLevel="1" x14ac:dyDescent="0.3">
      <c r="A6" s="119" t="s">
        <v>169</v>
      </c>
      <c r="B6" s="122">
        <v>313.161</v>
      </c>
      <c r="C6" s="113">
        <v>274.05099999999999</v>
      </c>
      <c r="D6" s="113">
        <v>286.22399999999999</v>
      </c>
      <c r="E6" s="134">
        <v>1.0444187395776698</v>
      </c>
      <c r="F6" s="135">
        <v>167</v>
      </c>
      <c r="G6" s="113">
        <v>129</v>
      </c>
      <c r="H6" s="113">
        <v>125</v>
      </c>
      <c r="I6" s="136">
        <v>0.96899224806201545</v>
      </c>
      <c r="J6" s="123"/>
      <c r="K6" s="123"/>
      <c r="L6" s="5">
        <f t="shared" ref="L6:L11" si="0">D6-B6</f>
        <v>-26.937000000000012</v>
      </c>
      <c r="M6" s="6">
        <f t="shared" ref="M6:M13" si="1">H6-F6</f>
        <v>-42</v>
      </c>
    </row>
    <row r="7" spans="1:13" ht="14.4" hidden="1" customHeight="1" outlineLevel="1" x14ac:dyDescent="0.3">
      <c r="A7" s="119" t="s">
        <v>170</v>
      </c>
      <c r="B7" s="122">
        <v>635.721</v>
      </c>
      <c r="C7" s="113">
        <v>787.82899999999995</v>
      </c>
      <c r="D7" s="113">
        <v>732.91</v>
      </c>
      <c r="E7" s="134">
        <v>0.93029071029373123</v>
      </c>
      <c r="F7" s="135">
        <v>346</v>
      </c>
      <c r="G7" s="113">
        <v>439</v>
      </c>
      <c r="H7" s="113">
        <v>416</v>
      </c>
      <c r="I7" s="136">
        <v>0.94760820045558092</v>
      </c>
      <c r="J7" s="123"/>
      <c r="K7" s="123"/>
      <c r="L7" s="5">
        <f t="shared" si="0"/>
        <v>97.188999999999965</v>
      </c>
      <c r="M7" s="6">
        <f t="shared" si="1"/>
        <v>70</v>
      </c>
    </row>
    <row r="8" spans="1:13" ht="14.4" hidden="1" customHeight="1" outlineLevel="1" x14ac:dyDescent="0.3">
      <c r="A8" s="119" t="s">
        <v>171</v>
      </c>
      <c r="B8" s="122">
        <v>73.933999999999997</v>
      </c>
      <c r="C8" s="113">
        <v>133.28</v>
      </c>
      <c r="D8" s="113">
        <v>124.643</v>
      </c>
      <c r="E8" s="134">
        <v>0.93519657863145256</v>
      </c>
      <c r="F8" s="135">
        <v>43</v>
      </c>
      <c r="G8" s="113">
        <v>56</v>
      </c>
      <c r="H8" s="113">
        <v>58</v>
      </c>
      <c r="I8" s="136">
        <v>1.0357142857142858</v>
      </c>
      <c r="J8" s="123"/>
      <c r="K8" s="123"/>
      <c r="L8" s="5">
        <f t="shared" si="0"/>
        <v>50.709000000000003</v>
      </c>
      <c r="M8" s="6">
        <f t="shared" si="1"/>
        <v>15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18.826000000000001</v>
      </c>
      <c r="D9" s="113">
        <v>0</v>
      </c>
      <c r="E9" s="134" t="s">
        <v>529</v>
      </c>
      <c r="F9" s="135">
        <v>0</v>
      </c>
      <c r="G9" s="113">
        <v>1</v>
      </c>
      <c r="H9" s="113">
        <v>0</v>
      </c>
      <c r="I9" s="136" t="s">
        <v>529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332.71800000000002</v>
      </c>
      <c r="C10" s="113">
        <v>354.13099999999997</v>
      </c>
      <c r="D10" s="113">
        <v>447.02199999999999</v>
      </c>
      <c r="E10" s="134">
        <v>1.2623068864346809</v>
      </c>
      <c r="F10" s="135">
        <v>182</v>
      </c>
      <c r="G10" s="113">
        <v>175</v>
      </c>
      <c r="H10" s="113">
        <v>201</v>
      </c>
      <c r="I10" s="136">
        <v>1.1485714285714286</v>
      </c>
      <c r="J10" s="123"/>
      <c r="K10" s="123"/>
      <c r="L10" s="5">
        <f t="shared" si="0"/>
        <v>114.30399999999997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53.161000000000001</v>
      </c>
      <c r="C11" s="113">
        <v>51.972999999999999</v>
      </c>
      <c r="D11" s="113">
        <v>84.221000000000004</v>
      </c>
      <c r="E11" s="134">
        <v>1.6204760163931273</v>
      </c>
      <c r="F11" s="135">
        <v>24</v>
      </c>
      <c r="G11" s="113">
        <v>23</v>
      </c>
      <c r="H11" s="113">
        <v>36</v>
      </c>
      <c r="I11" s="136">
        <v>1.5652173913043479</v>
      </c>
      <c r="J11" s="123"/>
      <c r="K11" s="123"/>
      <c r="L11" s="5">
        <f t="shared" si="0"/>
        <v>31.060000000000002</v>
      </c>
      <c r="M11" s="6">
        <f t="shared" si="1"/>
        <v>12</v>
      </c>
    </row>
    <row r="12" spans="1:13" ht="14.4" hidden="1" customHeight="1" outlineLevel="1" thickBot="1" x14ac:dyDescent="0.35">
      <c r="A12" s="244" t="s">
        <v>211</v>
      </c>
      <c r="B12" s="245">
        <v>3.16</v>
      </c>
      <c r="C12" s="246">
        <v>11.821</v>
      </c>
      <c r="D12" s="246">
        <v>27.042000000000002</v>
      </c>
      <c r="E12" s="247">
        <v>2.2876237204974199</v>
      </c>
      <c r="F12" s="248">
        <v>3</v>
      </c>
      <c r="G12" s="246">
        <v>6</v>
      </c>
      <c r="H12" s="246">
        <v>16</v>
      </c>
      <c r="I12" s="249">
        <v>2.6666666666666665</v>
      </c>
      <c r="J12" s="123"/>
      <c r="K12" s="123"/>
      <c r="L12" s="250">
        <f>D12-B12</f>
        <v>23.882000000000001</v>
      </c>
      <c r="M12" s="251">
        <f>H12-F12</f>
        <v>13</v>
      </c>
    </row>
    <row r="13" spans="1:13" ht="14.4" customHeight="1" collapsed="1" thickBot="1" x14ac:dyDescent="0.35">
      <c r="A13" s="120" t="s">
        <v>3</v>
      </c>
      <c r="B13" s="115">
        <f>SUM(B5:B12)</f>
        <v>3204.1709999999998</v>
      </c>
      <c r="C13" s="116">
        <f>SUM(C5:C12)</f>
        <v>3297.0749999999998</v>
      </c>
      <c r="D13" s="116">
        <f>SUM(D5:D12)</f>
        <v>3376.8219999999997</v>
      </c>
      <c r="E13" s="137">
        <f>IF(OR(D13=0,B13=0),0,D13/B13)</f>
        <v>1.0538832041111414</v>
      </c>
      <c r="F13" s="138">
        <f>SUM(F5:F12)</f>
        <v>1537</v>
      </c>
      <c r="G13" s="116">
        <f>SUM(G5:G12)</f>
        <v>1548</v>
      </c>
      <c r="H13" s="116">
        <f>SUM(H5:H12)</f>
        <v>1589</v>
      </c>
      <c r="I13" s="139">
        <f>IF(OR(H13=0,F13=0),0,H13/F13)</f>
        <v>1.0338321405335069</v>
      </c>
      <c r="J13" s="123"/>
      <c r="K13" s="123"/>
      <c r="L13" s="129">
        <f>D13-B13</f>
        <v>172.65099999999984</v>
      </c>
      <c r="M13" s="140">
        <f t="shared" si="1"/>
        <v>52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1792.316</v>
      </c>
      <c r="C18" s="114">
        <v>1660.182</v>
      </c>
      <c r="D18" s="114">
        <v>1664.796</v>
      </c>
      <c r="E18" s="131">
        <v>1.0027792133633542</v>
      </c>
      <c r="F18" s="121">
        <v>772</v>
      </c>
      <c r="G18" s="114">
        <v>718</v>
      </c>
      <c r="H18" s="114">
        <v>735</v>
      </c>
      <c r="I18" s="133">
        <v>1.0236768802228413</v>
      </c>
      <c r="J18" s="575">
        <v>0.91871999999999998</v>
      </c>
      <c r="K18" s="576"/>
      <c r="L18" s="147">
        <f>D18-B18</f>
        <v>-127.51999999999998</v>
      </c>
      <c r="M18" s="148">
        <f>H18-F18</f>
        <v>-37</v>
      </c>
    </row>
    <row r="19" spans="1:13" ht="14.4" hidden="1" customHeight="1" outlineLevel="1" x14ac:dyDescent="0.3">
      <c r="A19" s="119" t="s">
        <v>169</v>
      </c>
      <c r="B19" s="122">
        <v>313.161</v>
      </c>
      <c r="C19" s="113">
        <v>274.05099999999999</v>
      </c>
      <c r="D19" s="113">
        <v>275.75599999999997</v>
      </c>
      <c r="E19" s="134">
        <v>1.0062214697264378</v>
      </c>
      <c r="F19" s="122">
        <v>167</v>
      </c>
      <c r="G19" s="113">
        <v>129</v>
      </c>
      <c r="H19" s="113">
        <v>123</v>
      </c>
      <c r="I19" s="136">
        <v>0.95348837209302328</v>
      </c>
      <c r="J19" s="575">
        <v>0.99456</v>
      </c>
      <c r="K19" s="576"/>
      <c r="L19" s="149">
        <f t="shared" ref="L19:L26" si="2">D19-B19</f>
        <v>-37.40500000000003</v>
      </c>
      <c r="M19" s="150">
        <f t="shared" ref="M19:M26" si="3">H19-F19</f>
        <v>-44</v>
      </c>
    </row>
    <row r="20" spans="1:13" ht="14.4" hidden="1" customHeight="1" outlineLevel="1" x14ac:dyDescent="0.3">
      <c r="A20" s="119" t="s">
        <v>170</v>
      </c>
      <c r="B20" s="122">
        <v>635.721</v>
      </c>
      <c r="C20" s="113">
        <v>777.36099999999999</v>
      </c>
      <c r="D20" s="113">
        <v>732.91</v>
      </c>
      <c r="E20" s="134">
        <v>0.94281807294165776</v>
      </c>
      <c r="F20" s="122">
        <v>346</v>
      </c>
      <c r="G20" s="113">
        <v>437</v>
      </c>
      <c r="H20" s="113">
        <v>416</v>
      </c>
      <c r="I20" s="136">
        <v>0.95194508009153322</v>
      </c>
      <c r="J20" s="575">
        <v>0.96671999999999991</v>
      </c>
      <c r="K20" s="576"/>
      <c r="L20" s="149">
        <f t="shared" si="2"/>
        <v>97.188999999999965</v>
      </c>
      <c r="M20" s="150">
        <f t="shared" si="3"/>
        <v>70</v>
      </c>
    </row>
    <row r="21" spans="1:13" ht="14.4" hidden="1" customHeight="1" outlineLevel="1" x14ac:dyDescent="0.3">
      <c r="A21" s="119" t="s">
        <v>171</v>
      </c>
      <c r="B21" s="122">
        <v>73.933999999999997</v>
      </c>
      <c r="C21" s="113">
        <v>133.28</v>
      </c>
      <c r="D21" s="113">
        <v>124.643</v>
      </c>
      <c r="E21" s="134">
        <v>0.93519657863145256</v>
      </c>
      <c r="F21" s="122">
        <v>43</v>
      </c>
      <c r="G21" s="113">
        <v>56</v>
      </c>
      <c r="H21" s="113">
        <v>58</v>
      </c>
      <c r="I21" s="136">
        <v>1.0357142857142858</v>
      </c>
      <c r="J21" s="575">
        <v>1.11744</v>
      </c>
      <c r="K21" s="576"/>
      <c r="L21" s="149">
        <f t="shared" si="2"/>
        <v>50.709000000000003</v>
      </c>
      <c r="M21" s="150">
        <f t="shared" si="3"/>
        <v>15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18.826000000000001</v>
      </c>
      <c r="D22" s="113">
        <v>0</v>
      </c>
      <c r="E22" s="134" t="s">
        <v>529</v>
      </c>
      <c r="F22" s="122">
        <v>0</v>
      </c>
      <c r="G22" s="113">
        <v>1</v>
      </c>
      <c r="H22" s="113">
        <v>0</v>
      </c>
      <c r="I22" s="136" t="s">
        <v>529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332.71800000000002</v>
      </c>
      <c r="C23" s="113">
        <v>354.13099999999997</v>
      </c>
      <c r="D23" s="113">
        <v>441.536</v>
      </c>
      <c r="E23" s="134">
        <v>1.2468154440023609</v>
      </c>
      <c r="F23" s="122">
        <v>182</v>
      </c>
      <c r="G23" s="113">
        <v>175</v>
      </c>
      <c r="H23" s="113">
        <v>200</v>
      </c>
      <c r="I23" s="136">
        <v>1.1428571428571428</v>
      </c>
      <c r="J23" s="575">
        <v>0.98495999999999995</v>
      </c>
      <c r="K23" s="576"/>
      <c r="L23" s="149">
        <f t="shared" si="2"/>
        <v>108.81799999999998</v>
      </c>
      <c r="M23" s="150">
        <f t="shared" si="3"/>
        <v>18</v>
      </c>
    </row>
    <row r="24" spans="1:13" ht="14.4" hidden="1" customHeight="1" outlineLevel="1" x14ac:dyDescent="0.3">
      <c r="A24" s="119" t="s">
        <v>174</v>
      </c>
      <c r="B24" s="122">
        <v>53.161000000000001</v>
      </c>
      <c r="C24" s="113">
        <v>51.972999999999999</v>
      </c>
      <c r="D24" s="113">
        <v>84.221000000000004</v>
      </c>
      <c r="E24" s="134">
        <v>1.6204760163931273</v>
      </c>
      <c r="F24" s="122">
        <v>24</v>
      </c>
      <c r="G24" s="113">
        <v>23</v>
      </c>
      <c r="H24" s="113">
        <v>36</v>
      </c>
      <c r="I24" s="136">
        <v>1.5652173913043479</v>
      </c>
      <c r="J24" s="575">
        <v>1.0147199999999998</v>
      </c>
      <c r="K24" s="576"/>
      <c r="L24" s="149">
        <f t="shared" si="2"/>
        <v>31.060000000000002</v>
      </c>
      <c r="M24" s="150">
        <f t="shared" si="3"/>
        <v>12</v>
      </c>
    </row>
    <row r="25" spans="1:13" ht="14.4" hidden="1" customHeight="1" outlineLevel="1" thickBot="1" x14ac:dyDescent="0.35">
      <c r="A25" s="244" t="s">
        <v>211</v>
      </c>
      <c r="B25" s="245">
        <v>3.16</v>
      </c>
      <c r="C25" s="246">
        <v>11.821</v>
      </c>
      <c r="D25" s="246">
        <v>27.042000000000002</v>
      </c>
      <c r="E25" s="247">
        <v>2.2876237204974199</v>
      </c>
      <c r="F25" s="245">
        <v>3</v>
      </c>
      <c r="G25" s="246">
        <v>6</v>
      </c>
      <c r="H25" s="246">
        <v>16</v>
      </c>
      <c r="I25" s="249">
        <v>2.6666666666666665</v>
      </c>
      <c r="J25" s="364"/>
      <c r="K25" s="365"/>
      <c r="L25" s="252">
        <f>D25-B25</f>
        <v>23.882000000000001</v>
      </c>
      <c r="M25" s="253">
        <f>H25-F25</f>
        <v>13</v>
      </c>
    </row>
    <row r="26" spans="1:13" ht="14.4" customHeight="1" collapsed="1" thickBot="1" x14ac:dyDescent="0.35">
      <c r="A26" s="151" t="s">
        <v>3</v>
      </c>
      <c r="B26" s="152">
        <f>SUM(B18:B25)</f>
        <v>3204.1709999999998</v>
      </c>
      <c r="C26" s="153">
        <f>SUM(C18:C25)</f>
        <v>3281.625</v>
      </c>
      <c r="D26" s="153">
        <f>SUM(D18:D25)</f>
        <v>3350.904</v>
      </c>
      <c r="E26" s="154">
        <f>IF(OR(D26=0,B26=0),0,D26/B26)</f>
        <v>1.0457943723977279</v>
      </c>
      <c r="F26" s="152">
        <f>SUM(F18:F25)</f>
        <v>1537</v>
      </c>
      <c r="G26" s="153">
        <f>SUM(G18:G25)</f>
        <v>1545</v>
      </c>
      <c r="H26" s="153">
        <f>SUM(H18:H25)</f>
        <v>1584</v>
      </c>
      <c r="I26" s="155">
        <f>IF(OR(H26=0,F26=0),0,H26/F26)</f>
        <v>1.0305790500975927</v>
      </c>
      <c r="J26" s="123"/>
      <c r="K26" s="123"/>
      <c r="L26" s="145">
        <f t="shared" si="2"/>
        <v>146.73300000000017</v>
      </c>
      <c r="M26" s="156">
        <f t="shared" si="3"/>
        <v>47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4.9820000000000002</v>
      </c>
      <c r="D31" s="114">
        <v>9.9640000000000004</v>
      </c>
      <c r="E31" s="131">
        <v>2</v>
      </c>
      <c r="F31" s="132">
        <v>0</v>
      </c>
      <c r="G31" s="114">
        <v>1</v>
      </c>
      <c r="H31" s="114">
        <v>2</v>
      </c>
      <c r="I31" s="133">
        <v>2</v>
      </c>
      <c r="J31" s="158"/>
      <c r="K31" s="158"/>
      <c r="L31" s="147">
        <f t="shared" ref="L31:L39" si="4">D31-B31</f>
        <v>9.9640000000000004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10.468</v>
      </c>
      <c r="E32" s="134" t="s">
        <v>529</v>
      </c>
      <c r="F32" s="135">
        <v>0</v>
      </c>
      <c r="G32" s="113">
        <v>0</v>
      </c>
      <c r="H32" s="113">
        <v>2</v>
      </c>
      <c r="I32" s="136" t="s">
        <v>529</v>
      </c>
      <c r="J32" s="158"/>
      <c r="K32" s="158"/>
      <c r="L32" s="149">
        <f t="shared" si="4"/>
        <v>10.468</v>
      </c>
      <c r="M32" s="150">
        <f t="shared" si="5"/>
        <v>2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10.468</v>
      </c>
      <c r="D33" s="113">
        <v>0</v>
      </c>
      <c r="E33" s="134" t="s">
        <v>529</v>
      </c>
      <c r="F33" s="135">
        <v>0</v>
      </c>
      <c r="G33" s="113">
        <v>2</v>
      </c>
      <c r="H33" s="113">
        <v>0</v>
      </c>
      <c r="I33" s="136" t="s">
        <v>529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529</v>
      </c>
      <c r="F34" s="135">
        <v>0</v>
      </c>
      <c r="G34" s="113">
        <v>0</v>
      </c>
      <c r="H34" s="113">
        <v>0</v>
      </c>
      <c r="I34" s="136" t="s">
        <v>529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529</v>
      </c>
      <c r="F35" s="135">
        <v>0</v>
      </c>
      <c r="G35" s="113">
        <v>0</v>
      </c>
      <c r="H35" s="113">
        <v>0</v>
      </c>
      <c r="I35" s="136" t="s">
        <v>529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5.4859999999999998</v>
      </c>
      <c r="E36" s="134" t="s">
        <v>529</v>
      </c>
      <c r="F36" s="135">
        <v>0</v>
      </c>
      <c r="G36" s="113">
        <v>0</v>
      </c>
      <c r="H36" s="113">
        <v>1</v>
      </c>
      <c r="I36" s="136" t="s">
        <v>529</v>
      </c>
      <c r="J36" s="158"/>
      <c r="K36" s="158"/>
      <c r="L36" s="149">
        <f t="shared" si="4"/>
        <v>5.4859999999999998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529</v>
      </c>
      <c r="F37" s="135">
        <v>0</v>
      </c>
      <c r="G37" s="113">
        <v>0</v>
      </c>
      <c r="H37" s="113">
        <v>0</v>
      </c>
      <c r="I37" s="136" t="s">
        <v>529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529</v>
      </c>
      <c r="F38" s="248">
        <v>0</v>
      </c>
      <c r="G38" s="246">
        <v>0</v>
      </c>
      <c r="H38" s="246">
        <v>0</v>
      </c>
      <c r="I38" s="249" t="s">
        <v>529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15.45</v>
      </c>
      <c r="D39" s="166">
        <f>SUM(D31:D38)</f>
        <v>25.918000000000003</v>
      </c>
      <c r="E39" s="167">
        <f>IF(OR(D39=0,B39=0),0,D39/B39)</f>
        <v>0</v>
      </c>
      <c r="F39" s="168">
        <f>SUM(F31:F38)</f>
        <v>0</v>
      </c>
      <c r="G39" s="166">
        <f>SUM(G31:G38)</f>
        <v>3</v>
      </c>
      <c r="H39" s="166">
        <f>SUM(H31:H38)</f>
        <v>5</v>
      </c>
      <c r="I39" s="169">
        <f>IF(OR(H39=0,F39=0),0,H39/F39)</f>
        <v>0</v>
      </c>
      <c r="J39" s="158"/>
      <c r="K39" s="158"/>
      <c r="L39" s="163">
        <f t="shared" si="4"/>
        <v>25.918000000000003</v>
      </c>
      <c r="M39" s="170">
        <f t="shared" si="5"/>
        <v>5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639</v>
      </c>
      <c r="C33" s="203">
        <v>610</v>
      </c>
      <c r="D33" s="84">
        <f>IF(C33="","",C33-B33)</f>
        <v>-29</v>
      </c>
      <c r="E33" s="85">
        <f>IF(C33="","",C33/B33)</f>
        <v>0.95461658841940533</v>
      </c>
      <c r="F33" s="86">
        <v>95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1500</v>
      </c>
      <c r="C34" s="204">
        <v>1346</v>
      </c>
      <c r="D34" s="87">
        <f t="shared" ref="D34:D45" si="0">IF(C34="","",C34-B34)</f>
        <v>-154</v>
      </c>
      <c r="E34" s="88">
        <f t="shared" ref="E34:E45" si="1">IF(C34="","",C34/B34)</f>
        <v>0.89733333333333332</v>
      </c>
      <c r="F34" s="89">
        <v>158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2516</v>
      </c>
      <c r="C35" s="204">
        <v>2272</v>
      </c>
      <c r="D35" s="87">
        <f t="shared" si="0"/>
        <v>-244</v>
      </c>
      <c r="E35" s="88">
        <f t="shared" si="1"/>
        <v>0.9030206677265501</v>
      </c>
      <c r="F35" s="89">
        <v>269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3440</v>
      </c>
      <c r="C36" s="204">
        <v>2961</v>
      </c>
      <c r="D36" s="87">
        <f t="shared" si="0"/>
        <v>-479</v>
      </c>
      <c r="E36" s="88">
        <f t="shared" si="1"/>
        <v>0.86075581395348832</v>
      </c>
      <c r="F36" s="89">
        <v>304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4645</v>
      </c>
      <c r="C37" s="204">
        <v>3996</v>
      </c>
      <c r="D37" s="87">
        <f t="shared" si="0"/>
        <v>-649</v>
      </c>
      <c r="E37" s="88">
        <f t="shared" si="1"/>
        <v>0.86027987082884827</v>
      </c>
      <c r="F37" s="89">
        <v>390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5681</v>
      </c>
      <c r="C38" s="204">
        <v>4843</v>
      </c>
      <c r="D38" s="87">
        <f t="shared" si="0"/>
        <v>-838</v>
      </c>
      <c r="E38" s="88">
        <f t="shared" si="1"/>
        <v>0.85249075866924839</v>
      </c>
      <c r="F38" s="89">
        <v>433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6387</v>
      </c>
      <c r="C39" s="204">
        <v>5398</v>
      </c>
      <c r="D39" s="87">
        <f t="shared" si="0"/>
        <v>-989</v>
      </c>
      <c r="E39" s="88">
        <f t="shared" si="1"/>
        <v>0.84515421950837644</v>
      </c>
      <c r="F39" s="89">
        <v>492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6906</v>
      </c>
      <c r="C40" s="204">
        <v>5782</v>
      </c>
      <c r="D40" s="87">
        <f t="shared" si="0"/>
        <v>-1124</v>
      </c>
      <c r="E40" s="88">
        <f t="shared" si="1"/>
        <v>0.83724297712134377</v>
      </c>
      <c r="F40" s="89">
        <v>507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7718</v>
      </c>
      <c r="C41" s="204">
        <v>6461</v>
      </c>
      <c r="D41" s="87">
        <f t="shared" si="0"/>
        <v>-1257</v>
      </c>
      <c r="E41" s="88">
        <f t="shared" si="1"/>
        <v>0.83713397253174393</v>
      </c>
      <c r="F41" s="89">
        <v>567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8702</v>
      </c>
      <c r="C42" s="204">
        <v>7273</v>
      </c>
      <c r="D42" s="87">
        <f t="shared" si="0"/>
        <v>-1429</v>
      </c>
      <c r="E42" s="88">
        <f t="shared" si="1"/>
        <v>0.83578487703976101</v>
      </c>
      <c r="F42" s="89">
        <v>638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9506</v>
      </c>
      <c r="C43" s="204">
        <v>7965</v>
      </c>
      <c r="D43" s="87">
        <f t="shared" si="0"/>
        <v>-1541</v>
      </c>
      <c r="E43" s="88">
        <f t="shared" si="1"/>
        <v>0.83789185777403741</v>
      </c>
      <c r="F43" s="89">
        <v>688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10345</v>
      </c>
      <c r="C44" s="204">
        <v>8658</v>
      </c>
      <c r="D44" s="87">
        <f t="shared" si="0"/>
        <v>-1687</v>
      </c>
      <c r="E44" s="88">
        <f t="shared" si="1"/>
        <v>0.83692605123247943</v>
      </c>
      <c r="F44" s="89">
        <v>745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5782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1" t="s">
        <v>5598</v>
      </c>
      <c r="B5" s="862">
        <v>47</v>
      </c>
      <c r="C5" s="863">
        <v>85.5</v>
      </c>
      <c r="D5" s="864">
        <v>7.5</v>
      </c>
      <c r="E5" s="865">
        <v>52</v>
      </c>
      <c r="F5" s="866">
        <v>88.9</v>
      </c>
      <c r="G5" s="867">
        <v>7.6</v>
      </c>
      <c r="H5" s="868">
        <v>39</v>
      </c>
      <c r="I5" s="869">
        <v>66.72</v>
      </c>
      <c r="J5" s="870">
        <v>8</v>
      </c>
      <c r="K5" s="871">
        <v>1.69</v>
      </c>
      <c r="L5" s="868">
        <v>2</v>
      </c>
      <c r="M5" s="868">
        <v>21</v>
      </c>
      <c r="N5" s="872">
        <v>7</v>
      </c>
      <c r="O5" s="868" t="s">
        <v>5599</v>
      </c>
      <c r="P5" s="873" t="s">
        <v>5600</v>
      </c>
      <c r="Q5" s="874">
        <f>H5-B5</f>
        <v>-8</v>
      </c>
      <c r="R5" s="874">
        <f>I5-C5</f>
        <v>-18.78</v>
      </c>
      <c r="S5" s="862">
        <f>IF(H5=0,"",H5*N5)</f>
        <v>273</v>
      </c>
      <c r="T5" s="862">
        <f>IF(H5=0,"",H5*J5)</f>
        <v>312</v>
      </c>
      <c r="U5" s="862">
        <f>IF(H5=0,"",T5-S5)</f>
        <v>39</v>
      </c>
      <c r="V5" s="875">
        <f>IF(H5=0,"",T5/S5)</f>
        <v>1.1428571428571428</v>
      </c>
      <c r="W5" s="876">
        <v>53</v>
      </c>
    </row>
    <row r="6" spans="1:23" ht="14.4" customHeight="1" x14ac:dyDescent="0.3">
      <c r="A6" s="892" t="s">
        <v>5601</v>
      </c>
      <c r="B6" s="877">
        <v>5</v>
      </c>
      <c r="C6" s="878">
        <v>11.74</v>
      </c>
      <c r="D6" s="846">
        <v>6</v>
      </c>
      <c r="E6" s="879">
        <v>11</v>
      </c>
      <c r="F6" s="880">
        <v>25.42</v>
      </c>
      <c r="G6" s="832">
        <v>9.6999999999999993</v>
      </c>
      <c r="H6" s="881">
        <v>8</v>
      </c>
      <c r="I6" s="882">
        <v>20.39</v>
      </c>
      <c r="J6" s="833">
        <v>11.1</v>
      </c>
      <c r="K6" s="883">
        <v>2.2799999999999998</v>
      </c>
      <c r="L6" s="881">
        <v>3</v>
      </c>
      <c r="M6" s="881">
        <v>27</v>
      </c>
      <c r="N6" s="884">
        <v>9</v>
      </c>
      <c r="O6" s="881" t="s">
        <v>5599</v>
      </c>
      <c r="P6" s="885" t="s">
        <v>5602</v>
      </c>
      <c r="Q6" s="886">
        <f t="shared" ref="Q6:R69" si="0">H6-B6</f>
        <v>3</v>
      </c>
      <c r="R6" s="886">
        <f t="shared" si="0"/>
        <v>8.65</v>
      </c>
      <c r="S6" s="877">
        <f t="shared" ref="S6:S69" si="1">IF(H6=0,"",H6*N6)</f>
        <v>72</v>
      </c>
      <c r="T6" s="877">
        <f t="shared" ref="T6:T69" si="2">IF(H6=0,"",H6*J6)</f>
        <v>88.8</v>
      </c>
      <c r="U6" s="877">
        <f t="shared" ref="U6:U69" si="3">IF(H6=0,"",T6-S6)</f>
        <v>16.799999999999997</v>
      </c>
      <c r="V6" s="887">
        <f t="shared" ref="V6:V69" si="4">IF(H6=0,"",T6/S6)</f>
        <v>1.2333333333333334</v>
      </c>
      <c r="W6" s="834">
        <v>28</v>
      </c>
    </row>
    <row r="7" spans="1:23" ht="14.4" customHeight="1" x14ac:dyDescent="0.3">
      <c r="A7" s="892" t="s">
        <v>5603</v>
      </c>
      <c r="B7" s="877">
        <v>3</v>
      </c>
      <c r="C7" s="878">
        <v>9.59</v>
      </c>
      <c r="D7" s="846">
        <v>8.6999999999999993</v>
      </c>
      <c r="E7" s="879">
        <v>1</v>
      </c>
      <c r="F7" s="880">
        <v>3.2</v>
      </c>
      <c r="G7" s="832">
        <v>6</v>
      </c>
      <c r="H7" s="881">
        <v>3</v>
      </c>
      <c r="I7" s="882">
        <v>9.59</v>
      </c>
      <c r="J7" s="833">
        <v>8.6999999999999993</v>
      </c>
      <c r="K7" s="883">
        <v>3.2</v>
      </c>
      <c r="L7" s="881">
        <v>3</v>
      </c>
      <c r="M7" s="881">
        <v>24</v>
      </c>
      <c r="N7" s="884">
        <v>8</v>
      </c>
      <c r="O7" s="881" t="s">
        <v>5599</v>
      </c>
      <c r="P7" s="885" t="s">
        <v>5604</v>
      </c>
      <c r="Q7" s="886">
        <f t="shared" si="0"/>
        <v>0</v>
      </c>
      <c r="R7" s="886">
        <f t="shared" si="0"/>
        <v>0</v>
      </c>
      <c r="S7" s="877">
        <f t="shared" si="1"/>
        <v>24</v>
      </c>
      <c r="T7" s="877">
        <f t="shared" si="2"/>
        <v>26.099999999999998</v>
      </c>
      <c r="U7" s="877">
        <f t="shared" si="3"/>
        <v>2.0999999999999979</v>
      </c>
      <c r="V7" s="887">
        <f t="shared" si="4"/>
        <v>1.0874999999999999</v>
      </c>
      <c r="W7" s="834">
        <v>5</v>
      </c>
    </row>
    <row r="8" spans="1:23" ht="14.4" customHeight="1" x14ac:dyDescent="0.3">
      <c r="A8" s="893" t="s">
        <v>5605</v>
      </c>
      <c r="B8" s="835">
        <v>1</v>
      </c>
      <c r="C8" s="836">
        <v>0.61</v>
      </c>
      <c r="D8" s="837">
        <v>9</v>
      </c>
      <c r="E8" s="847"/>
      <c r="F8" s="826"/>
      <c r="G8" s="838"/>
      <c r="H8" s="825"/>
      <c r="I8" s="826"/>
      <c r="J8" s="838"/>
      <c r="K8" s="828">
        <v>0.61</v>
      </c>
      <c r="L8" s="825">
        <v>1</v>
      </c>
      <c r="M8" s="825">
        <v>12</v>
      </c>
      <c r="N8" s="829">
        <v>4</v>
      </c>
      <c r="O8" s="825" t="s">
        <v>5599</v>
      </c>
      <c r="P8" s="844" t="s">
        <v>5606</v>
      </c>
      <c r="Q8" s="830">
        <f t="shared" si="0"/>
        <v>-1</v>
      </c>
      <c r="R8" s="830">
        <f t="shared" si="0"/>
        <v>-0.61</v>
      </c>
      <c r="S8" s="841" t="str">
        <f t="shared" si="1"/>
        <v/>
      </c>
      <c r="T8" s="841" t="str">
        <f t="shared" si="2"/>
        <v/>
      </c>
      <c r="U8" s="841" t="str">
        <f t="shared" si="3"/>
        <v/>
      </c>
      <c r="V8" s="845" t="str">
        <f t="shared" si="4"/>
        <v/>
      </c>
      <c r="W8" s="831"/>
    </row>
    <row r="9" spans="1:23" ht="14.4" customHeight="1" x14ac:dyDescent="0.3">
      <c r="A9" s="893" t="s">
        <v>5607</v>
      </c>
      <c r="B9" s="841"/>
      <c r="C9" s="842"/>
      <c r="D9" s="843"/>
      <c r="E9" s="822">
        <v>1</v>
      </c>
      <c r="F9" s="823">
        <v>1.24</v>
      </c>
      <c r="G9" s="824">
        <v>3</v>
      </c>
      <c r="H9" s="825"/>
      <c r="I9" s="826"/>
      <c r="J9" s="838"/>
      <c r="K9" s="828">
        <v>1.24</v>
      </c>
      <c r="L9" s="825">
        <v>2</v>
      </c>
      <c r="M9" s="825">
        <v>18</v>
      </c>
      <c r="N9" s="829">
        <v>6</v>
      </c>
      <c r="O9" s="825" t="s">
        <v>5599</v>
      </c>
      <c r="P9" s="844" t="s">
        <v>5608</v>
      </c>
      <c r="Q9" s="830">
        <f t="shared" si="0"/>
        <v>0</v>
      </c>
      <c r="R9" s="830">
        <f t="shared" si="0"/>
        <v>0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5" t="str">
        <f t="shared" si="4"/>
        <v/>
      </c>
      <c r="W9" s="831"/>
    </row>
    <row r="10" spans="1:23" ht="14.4" customHeight="1" x14ac:dyDescent="0.3">
      <c r="A10" s="893" t="s">
        <v>5609</v>
      </c>
      <c r="B10" s="841"/>
      <c r="C10" s="842"/>
      <c r="D10" s="843"/>
      <c r="E10" s="847"/>
      <c r="F10" s="826"/>
      <c r="G10" s="838"/>
      <c r="H10" s="822">
        <v>1</v>
      </c>
      <c r="I10" s="823">
        <v>3.99</v>
      </c>
      <c r="J10" s="824">
        <v>4</v>
      </c>
      <c r="K10" s="828">
        <v>3.99</v>
      </c>
      <c r="L10" s="825">
        <v>2</v>
      </c>
      <c r="M10" s="825">
        <v>18</v>
      </c>
      <c r="N10" s="829">
        <v>6</v>
      </c>
      <c r="O10" s="825" t="s">
        <v>5599</v>
      </c>
      <c r="P10" s="844" t="s">
        <v>5610</v>
      </c>
      <c r="Q10" s="830">
        <f t="shared" si="0"/>
        <v>1</v>
      </c>
      <c r="R10" s="830">
        <f t="shared" si="0"/>
        <v>3.99</v>
      </c>
      <c r="S10" s="841">
        <f t="shared" si="1"/>
        <v>6</v>
      </c>
      <c r="T10" s="841">
        <f t="shared" si="2"/>
        <v>4</v>
      </c>
      <c r="U10" s="841">
        <f t="shared" si="3"/>
        <v>-2</v>
      </c>
      <c r="V10" s="845">
        <f t="shared" si="4"/>
        <v>0.66666666666666663</v>
      </c>
      <c r="W10" s="831"/>
    </row>
    <row r="11" spans="1:23" ht="14.4" customHeight="1" x14ac:dyDescent="0.3">
      <c r="A11" s="893" t="s">
        <v>5611</v>
      </c>
      <c r="B11" s="835">
        <v>1</v>
      </c>
      <c r="C11" s="836">
        <v>0.84</v>
      </c>
      <c r="D11" s="837">
        <v>5</v>
      </c>
      <c r="E11" s="847"/>
      <c r="F11" s="826"/>
      <c r="G11" s="838"/>
      <c r="H11" s="825"/>
      <c r="I11" s="826"/>
      <c r="J11" s="838"/>
      <c r="K11" s="828">
        <v>0.84</v>
      </c>
      <c r="L11" s="825">
        <v>2</v>
      </c>
      <c r="M11" s="825">
        <v>18</v>
      </c>
      <c r="N11" s="829">
        <v>6</v>
      </c>
      <c r="O11" s="825" t="s">
        <v>5599</v>
      </c>
      <c r="P11" s="844" t="s">
        <v>5612</v>
      </c>
      <c r="Q11" s="830">
        <f t="shared" si="0"/>
        <v>-1</v>
      </c>
      <c r="R11" s="830">
        <f t="shared" si="0"/>
        <v>-0.84</v>
      </c>
      <c r="S11" s="841" t="str">
        <f t="shared" si="1"/>
        <v/>
      </c>
      <c r="T11" s="841" t="str">
        <f t="shared" si="2"/>
        <v/>
      </c>
      <c r="U11" s="841" t="str">
        <f t="shared" si="3"/>
        <v/>
      </c>
      <c r="V11" s="845" t="str">
        <f t="shared" si="4"/>
        <v/>
      </c>
      <c r="W11" s="831"/>
    </row>
    <row r="12" spans="1:23" ht="14.4" customHeight="1" x14ac:dyDescent="0.3">
      <c r="A12" s="893" t="s">
        <v>5613</v>
      </c>
      <c r="B12" s="835">
        <v>2</v>
      </c>
      <c r="C12" s="836">
        <v>0.84</v>
      </c>
      <c r="D12" s="837">
        <v>3.5</v>
      </c>
      <c r="E12" s="847"/>
      <c r="F12" s="826"/>
      <c r="G12" s="838"/>
      <c r="H12" s="825">
        <v>1</v>
      </c>
      <c r="I12" s="826">
        <v>0.42</v>
      </c>
      <c r="J12" s="838">
        <v>2</v>
      </c>
      <c r="K12" s="828">
        <v>0.42</v>
      </c>
      <c r="L12" s="825">
        <v>1</v>
      </c>
      <c r="M12" s="825">
        <v>5</v>
      </c>
      <c r="N12" s="829">
        <v>2</v>
      </c>
      <c r="O12" s="825" t="s">
        <v>5599</v>
      </c>
      <c r="P12" s="844" t="s">
        <v>5614</v>
      </c>
      <c r="Q12" s="830">
        <f t="shared" si="0"/>
        <v>-1</v>
      </c>
      <c r="R12" s="830">
        <f t="shared" si="0"/>
        <v>-0.42</v>
      </c>
      <c r="S12" s="841">
        <f t="shared" si="1"/>
        <v>2</v>
      </c>
      <c r="T12" s="841">
        <f t="shared" si="2"/>
        <v>2</v>
      </c>
      <c r="U12" s="841">
        <f t="shared" si="3"/>
        <v>0</v>
      </c>
      <c r="V12" s="845">
        <f t="shared" si="4"/>
        <v>1</v>
      </c>
      <c r="W12" s="831"/>
    </row>
    <row r="13" spans="1:23" ht="14.4" customHeight="1" x14ac:dyDescent="0.3">
      <c r="A13" s="893" t="s">
        <v>5615</v>
      </c>
      <c r="B13" s="835">
        <v>113</v>
      </c>
      <c r="C13" s="836">
        <v>703.73</v>
      </c>
      <c r="D13" s="837">
        <v>7.8</v>
      </c>
      <c r="E13" s="847">
        <v>111</v>
      </c>
      <c r="F13" s="826">
        <v>737.15</v>
      </c>
      <c r="G13" s="838">
        <v>8.3000000000000007</v>
      </c>
      <c r="H13" s="825">
        <v>101</v>
      </c>
      <c r="I13" s="826">
        <v>683.52</v>
      </c>
      <c r="J13" s="838">
        <v>8.5</v>
      </c>
      <c r="K13" s="828">
        <v>5.41</v>
      </c>
      <c r="L13" s="825">
        <v>4</v>
      </c>
      <c r="M13" s="825">
        <v>33</v>
      </c>
      <c r="N13" s="829">
        <v>11</v>
      </c>
      <c r="O13" s="825" t="s">
        <v>5599</v>
      </c>
      <c r="P13" s="844" t="s">
        <v>5616</v>
      </c>
      <c r="Q13" s="830">
        <f t="shared" si="0"/>
        <v>-12</v>
      </c>
      <c r="R13" s="830">
        <f t="shared" si="0"/>
        <v>-20.210000000000036</v>
      </c>
      <c r="S13" s="841">
        <f t="shared" si="1"/>
        <v>1111</v>
      </c>
      <c r="T13" s="841">
        <f t="shared" si="2"/>
        <v>858.5</v>
      </c>
      <c r="U13" s="841">
        <f t="shared" si="3"/>
        <v>-252.5</v>
      </c>
      <c r="V13" s="845">
        <f t="shared" si="4"/>
        <v>0.77272727272727271</v>
      </c>
      <c r="W13" s="831">
        <v>23</v>
      </c>
    </row>
    <row r="14" spans="1:23" ht="14.4" customHeight="1" x14ac:dyDescent="0.3">
      <c r="A14" s="892" t="s">
        <v>5617</v>
      </c>
      <c r="B14" s="888">
        <v>43</v>
      </c>
      <c r="C14" s="889">
        <v>380.78</v>
      </c>
      <c r="D14" s="839">
        <v>8.4</v>
      </c>
      <c r="E14" s="890">
        <v>33</v>
      </c>
      <c r="F14" s="882">
        <v>278.66000000000003</v>
      </c>
      <c r="G14" s="840">
        <v>8.9</v>
      </c>
      <c r="H14" s="881">
        <v>51</v>
      </c>
      <c r="I14" s="882">
        <v>407.28</v>
      </c>
      <c r="J14" s="840">
        <v>9.3000000000000007</v>
      </c>
      <c r="K14" s="883">
        <v>7.26</v>
      </c>
      <c r="L14" s="881">
        <v>4</v>
      </c>
      <c r="M14" s="881">
        <v>39</v>
      </c>
      <c r="N14" s="884">
        <v>13</v>
      </c>
      <c r="O14" s="881" t="s">
        <v>5599</v>
      </c>
      <c r="P14" s="885" t="s">
        <v>5618</v>
      </c>
      <c r="Q14" s="886">
        <f t="shared" si="0"/>
        <v>8</v>
      </c>
      <c r="R14" s="886">
        <f t="shared" si="0"/>
        <v>26.5</v>
      </c>
      <c r="S14" s="877">
        <f t="shared" si="1"/>
        <v>663</v>
      </c>
      <c r="T14" s="877">
        <f t="shared" si="2"/>
        <v>474.3</v>
      </c>
      <c r="U14" s="877">
        <f t="shared" si="3"/>
        <v>-188.7</v>
      </c>
      <c r="V14" s="887">
        <f t="shared" si="4"/>
        <v>0.7153846153846154</v>
      </c>
      <c r="W14" s="834">
        <v>34</v>
      </c>
    </row>
    <row r="15" spans="1:23" ht="14.4" customHeight="1" x14ac:dyDescent="0.3">
      <c r="A15" s="892" t="s">
        <v>5619</v>
      </c>
      <c r="B15" s="888">
        <v>13</v>
      </c>
      <c r="C15" s="889">
        <v>121.32</v>
      </c>
      <c r="D15" s="839">
        <v>9.6999999999999993</v>
      </c>
      <c r="E15" s="890">
        <v>8</v>
      </c>
      <c r="F15" s="882">
        <v>68.069999999999993</v>
      </c>
      <c r="G15" s="840">
        <v>9.8000000000000007</v>
      </c>
      <c r="H15" s="881">
        <v>8</v>
      </c>
      <c r="I15" s="882">
        <v>72.790000000000006</v>
      </c>
      <c r="J15" s="840">
        <v>9.9</v>
      </c>
      <c r="K15" s="883">
        <v>9.31</v>
      </c>
      <c r="L15" s="881">
        <v>5</v>
      </c>
      <c r="M15" s="881">
        <v>48</v>
      </c>
      <c r="N15" s="884">
        <v>16</v>
      </c>
      <c r="O15" s="881" t="s">
        <v>5599</v>
      </c>
      <c r="P15" s="885" t="s">
        <v>5620</v>
      </c>
      <c r="Q15" s="886">
        <f t="shared" si="0"/>
        <v>-5</v>
      </c>
      <c r="R15" s="886">
        <f t="shared" si="0"/>
        <v>-48.529999999999987</v>
      </c>
      <c r="S15" s="877">
        <f t="shared" si="1"/>
        <v>128</v>
      </c>
      <c r="T15" s="877">
        <f t="shared" si="2"/>
        <v>79.2</v>
      </c>
      <c r="U15" s="877">
        <f t="shared" si="3"/>
        <v>-48.8</v>
      </c>
      <c r="V15" s="887">
        <f t="shared" si="4"/>
        <v>0.61875000000000002</v>
      </c>
      <c r="W15" s="834">
        <v>3</v>
      </c>
    </row>
    <row r="16" spans="1:23" ht="14.4" customHeight="1" x14ac:dyDescent="0.3">
      <c r="A16" s="893" t="s">
        <v>5621</v>
      </c>
      <c r="B16" s="835">
        <v>2</v>
      </c>
      <c r="C16" s="836">
        <v>6.62</v>
      </c>
      <c r="D16" s="837">
        <v>10</v>
      </c>
      <c r="E16" s="847"/>
      <c r="F16" s="826"/>
      <c r="G16" s="838"/>
      <c r="H16" s="825"/>
      <c r="I16" s="826"/>
      <c r="J16" s="838"/>
      <c r="K16" s="828">
        <v>3.31</v>
      </c>
      <c r="L16" s="825">
        <v>2</v>
      </c>
      <c r="M16" s="825">
        <v>18</v>
      </c>
      <c r="N16" s="829">
        <v>6</v>
      </c>
      <c r="O16" s="825" t="s">
        <v>5599</v>
      </c>
      <c r="P16" s="844" t="s">
        <v>5622</v>
      </c>
      <c r="Q16" s="830">
        <f t="shared" si="0"/>
        <v>-2</v>
      </c>
      <c r="R16" s="830">
        <f t="shared" si="0"/>
        <v>-6.62</v>
      </c>
      <c r="S16" s="841" t="str">
        <f t="shared" si="1"/>
        <v/>
      </c>
      <c r="T16" s="841" t="str">
        <f t="shared" si="2"/>
        <v/>
      </c>
      <c r="U16" s="841" t="str">
        <f t="shared" si="3"/>
        <v/>
      </c>
      <c r="V16" s="845" t="str">
        <f t="shared" si="4"/>
        <v/>
      </c>
      <c r="W16" s="831"/>
    </row>
    <row r="17" spans="1:23" ht="14.4" customHeight="1" x14ac:dyDescent="0.3">
      <c r="A17" s="893" t="s">
        <v>5623</v>
      </c>
      <c r="B17" s="841">
        <v>111</v>
      </c>
      <c r="C17" s="842">
        <v>248.81</v>
      </c>
      <c r="D17" s="843">
        <v>6.1</v>
      </c>
      <c r="E17" s="847">
        <v>118</v>
      </c>
      <c r="F17" s="826">
        <v>262.39</v>
      </c>
      <c r="G17" s="838">
        <v>5.7</v>
      </c>
      <c r="H17" s="822">
        <v>147</v>
      </c>
      <c r="I17" s="823">
        <v>328.34</v>
      </c>
      <c r="J17" s="824">
        <v>5.7</v>
      </c>
      <c r="K17" s="828">
        <v>2.12</v>
      </c>
      <c r="L17" s="825">
        <v>3</v>
      </c>
      <c r="M17" s="825">
        <v>24</v>
      </c>
      <c r="N17" s="829">
        <v>8</v>
      </c>
      <c r="O17" s="825" t="s">
        <v>5599</v>
      </c>
      <c r="P17" s="844" t="s">
        <v>5624</v>
      </c>
      <c r="Q17" s="830">
        <f t="shared" si="0"/>
        <v>36</v>
      </c>
      <c r="R17" s="830">
        <f t="shared" si="0"/>
        <v>79.529999999999973</v>
      </c>
      <c r="S17" s="841">
        <f t="shared" si="1"/>
        <v>1176</v>
      </c>
      <c r="T17" s="841">
        <f t="shared" si="2"/>
        <v>837.9</v>
      </c>
      <c r="U17" s="841">
        <f t="shared" si="3"/>
        <v>-338.1</v>
      </c>
      <c r="V17" s="845">
        <f t="shared" si="4"/>
        <v>0.71250000000000002</v>
      </c>
      <c r="W17" s="831">
        <v>32</v>
      </c>
    </row>
    <row r="18" spans="1:23" ht="14.4" customHeight="1" x14ac:dyDescent="0.3">
      <c r="A18" s="892" t="s">
        <v>5625</v>
      </c>
      <c r="B18" s="877">
        <v>18</v>
      </c>
      <c r="C18" s="878">
        <v>50.92</v>
      </c>
      <c r="D18" s="846">
        <v>8.1</v>
      </c>
      <c r="E18" s="890">
        <v>29</v>
      </c>
      <c r="F18" s="882">
        <v>84.34</v>
      </c>
      <c r="G18" s="840">
        <v>8.1999999999999993</v>
      </c>
      <c r="H18" s="879">
        <v>19</v>
      </c>
      <c r="I18" s="880">
        <v>54.14</v>
      </c>
      <c r="J18" s="832">
        <v>7.8</v>
      </c>
      <c r="K18" s="883">
        <v>2.86</v>
      </c>
      <c r="L18" s="881">
        <v>4</v>
      </c>
      <c r="M18" s="881">
        <v>36</v>
      </c>
      <c r="N18" s="884">
        <v>12</v>
      </c>
      <c r="O18" s="881" t="s">
        <v>5599</v>
      </c>
      <c r="P18" s="885" t="s">
        <v>5626</v>
      </c>
      <c r="Q18" s="886">
        <f t="shared" si="0"/>
        <v>1</v>
      </c>
      <c r="R18" s="886">
        <f t="shared" si="0"/>
        <v>3.2199999999999989</v>
      </c>
      <c r="S18" s="877">
        <f t="shared" si="1"/>
        <v>228</v>
      </c>
      <c r="T18" s="877">
        <f t="shared" si="2"/>
        <v>148.19999999999999</v>
      </c>
      <c r="U18" s="877">
        <f t="shared" si="3"/>
        <v>-79.800000000000011</v>
      </c>
      <c r="V18" s="887">
        <f t="shared" si="4"/>
        <v>0.64999999999999991</v>
      </c>
      <c r="W18" s="834">
        <v>1</v>
      </c>
    </row>
    <row r="19" spans="1:23" ht="14.4" customHeight="1" x14ac:dyDescent="0.3">
      <c r="A19" s="892" t="s">
        <v>5627</v>
      </c>
      <c r="B19" s="877">
        <v>6</v>
      </c>
      <c r="C19" s="878">
        <v>22.85</v>
      </c>
      <c r="D19" s="846">
        <v>11.2</v>
      </c>
      <c r="E19" s="890">
        <v>9</v>
      </c>
      <c r="F19" s="882">
        <v>33.549999999999997</v>
      </c>
      <c r="G19" s="840">
        <v>5.8</v>
      </c>
      <c r="H19" s="879">
        <v>2</v>
      </c>
      <c r="I19" s="880">
        <v>7.62</v>
      </c>
      <c r="J19" s="832">
        <v>5.5</v>
      </c>
      <c r="K19" s="883">
        <v>3.81</v>
      </c>
      <c r="L19" s="881">
        <v>4</v>
      </c>
      <c r="M19" s="881">
        <v>39</v>
      </c>
      <c r="N19" s="884">
        <v>13</v>
      </c>
      <c r="O19" s="881" t="s">
        <v>5599</v>
      </c>
      <c r="P19" s="885" t="s">
        <v>5628</v>
      </c>
      <c r="Q19" s="886">
        <f t="shared" si="0"/>
        <v>-4</v>
      </c>
      <c r="R19" s="886">
        <f t="shared" si="0"/>
        <v>-15.23</v>
      </c>
      <c r="S19" s="877">
        <f t="shared" si="1"/>
        <v>26</v>
      </c>
      <c r="T19" s="877">
        <f t="shared" si="2"/>
        <v>11</v>
      </c>
      <c r="U19" s="877">
        <f t="shared" si="3"/>
        <v>-15</v>
      </c>
      <c r="V19" s="887">
        <f t="shared" si="4"/>
        <v>0.42307692307692307</v>
      </c>
      <c r="W19" s="834"/>
    </row>
    <row r="20" spans="1:23" ht="14.4" customHeight="1" x14ac:dyDescent="0.3">
      <c r="A20" s="893" t="s">
        <v>5629</v>
      </c>
      <c r="B20" s="841">
        <v>3</v>
      </c>
      <c r="C20" s="842">
        <v>5.38</v>
      </c>
      <c r="D20" s="843">
        <v>7</v>
      </c>
      <c r="E20" s="822">
        <v>5</v>
      </c>
      <c r="F20" s="823">
        <v>8.4499999999999993</v>
      </c>
      <c r="G20" s="824">
        <v>6.6</v>
      </c>
      <c r="H20" s="825">
        <v>3</v>
      </c>
      <c r="I20" s="826">
        <v>5.42</v>
      </c>
      <c r="J20" s="838">
        <v>10</v>
      </c>
      <c r="K20" s="828">
        <v>1.78</v>
      </c>
      <c r="L20" s="825">
        <v>5</v>
      </c>
      <c r="M20" s="825">
        <v>42</v>
      </c>
      <c r="N20" s="829">
        <v>14</v>
      </c>
      <c r="O20" s="825" t="s">
        <v>5599</v>
      </c>
      <c r="P20" s="844" t="s">
        <v>5630</v>
      </c>
      <c r="Q20" s="830">
        <f t="shared" si="0"/>
        <v>0</v>
      </c>
      <c r="R20" s="830">
        <f t="shared" si="0"/>
        <v>4.0000000000000036E-2</v>
      </c>
      <c r="S20" s="841">
        <f t="shared" si="1"/>
        <v>42</v>
      </c>
      <c r="T20" s="841">
        <f t="shared" si="2"/>
        <v>30</v>
      </c>
      <c r="U20" s="841">
        <f t="shared" si="3"/>
        <v>-12</v>
      </c>
      <c r="V20" s="845">
        <f t="shared" si="4"/>
        <v>0.7142857142857143</v>
      </c>
      <c r="W20" s="831"/>
    </row>
    <row r="21" spans="1:23" ht="14.4" customHeight="1" x14ac:dyDescent="0.3">
      <c r="A21" s="892" t="s">
        <v>5631</v>
      </c>
      <c r="B21" s="877">
        <v>1</v>
      </c>
      <c r="C21" s="878">
        <v>2.3199999999999998</v>
      </c>
      <c r="D21" s="846">
        <v>8</v>
      </c>
      <c r="E21" s="879">
        <v>3</v>
      </c>
      <c r="F21" s="880">
        <v>5.48</v>
      </c>
      <c r="G21" s="832">
        <v>5</v>
      </c>
      <c r="H21" s="881">
        <v>2</v>
      </c>
      <c r="I21" s="882">
        <v>4.2699999999999996</v>
      </c>
      <c r="J21" s="840">
        <v>5.5</v>
      </c>
      <c r="K21" s="883">
        <v>2.3199999999999998</v>
      </c>
      <c r="L21" s="881">
        <v>6</v>
      </c>
      <c r="M21" s="881">
        <v>54</v>
      </c>
      <c r="N21" s="884">
        <v>18</v>
      </c>
      <c r="O21" s="881" t="s">
        <v>5599</v>
      </c>
      <c r="P21" s="885" t="s">
        <v>5630</v>
      </c>
      <c r="Q21" s="886">
        <f t="shared" si="0"/>
        <v>1</v>
      </c>
      <c r="R21" s="886">
        <f t="shared" si="0"/>
        <v>1.9499999999999997</v>
      </c>
      <c r="S21" s="877">
        <f t="shared" si="1"/>
        <v>36</v>
      </c>
      <c r="T21" s="877">
        <f t="shared" si="2"/>
        <v>11</v>
      </c>
      <c r="U21" s="877">
        <f t="shared" si="3"/>
        <v>-25</v>
      </c>
      <c r="V21" s="887">
        <f t="shared" si="4"/>
        <v>0.30555555555555558</v>
      </c>
      <c r="W21" s="834"/>
    </row>
    <row r="22" spans="1:23" ht="14.4" customHeight="1" x14ac:dyDescent="0.3">
      <c r="A22" s="892" t="s">
        <v>5632</v>
      </c>
      <c r="B22" s="877"/>
      <c r="C22" s="878"/>
      <c r="D22" s="846"/>
      <c r="E22" s="879">
        <v>3</v>
      </c>
      <c r="F22" s="880">
        <v>5.81</v>
      </c>
      <c r="G22" s="832">
        <v>3.7</v>
      </c>
      <c r="H22" s="881">
        <v>1</v>
      </c>
      <c r="I22" s="882">
        <v>1.62</v>
      </c>
      <c r="J22" s="840">
        <v>3</v>
      </c>
      <c r="K22" s="883">
        <v>3.52</v>
      </c>
      <c r="L22" s="881">
        <v>7</v>
      </c>
      <c r="M22" s="881">
        <v>63</v>
      </c>
      <c r="N22" s="884">
        <v>21</v>
      </c>
      <c r="O22" s="881" t="s">
        <v>5599</v>
      </c>
      <c r="P22" s="885" t="s">
        <v>5630</v>
      </c>
      <c r="Q22" s="886">
        <f t="shared" si="0"/>
        <v>1</v>
      </c>
      <c r="R22" s="886">
        <f t="shared" si="0"/>
        <v>1.62</v>
      </c>
      <c r="S22" s="877">
        <f t="shared" si="1"/>
        <v>21</v>
      </c>
      <c r="T22" s="877">
        <f t="shared" si="2"/>
        <v>3</v>
      </c>
      <c r="U22" s="877">
        <f t="shared" si="3"/>
        <v>-18</v>
      </c>
      <c r="V22" s="887">
        <f t="shared" si="4"/>
        <v>0.14285714285714285</v>
      </c>
      <c r="W22" s="834"/>
    </row>
    <row r="23" spans="1:23" ht="14.4" customHeight="1" x14ac:dyDescent="0.3">
      <c r="A23" s="893" t="s">
        <v>5633</v>
      </c>
      <c r="B23" s="841">
        <v>170</v>
      </c>
      <c r="C23" s="842">
        <v>89.51</v>
      </c>
      <c r="D23" s="843">
        <v>3.5</v>
      </c>
      <c r="E23" s="847">
        <v>213</v>
      </c>
      <c r="F23" s="826">
        <v>112.08</v>
      </c>
      <c r="G23" s="838">
        <v>3.5</v>
      </c>
      <c r="H23" s="822">
        <v>236</v>
      </c>
      <c r="I23" s="823">
        <v>124.96</v>
      </c>
      <c r="J23" s="827">
        <v>3.6</v>
      </c>
      <c r="K23" s="828">
        <v>0.53</v>
      </c>
      <c r="L23" s="825">
        <v>1</v>
      </c>
      <c r="M23" s="825">
        <v>9</v>
      </c>
      <c r="N23" s="829">
        <v>3</v>
      </c>
      <c r="O23" s="825" t="s">
        <v>5599</v>
      </c>
      <c r="P23" s="844" t="s">
        <v>5634</v>
      </c>
      <c r="Q23" s="830">
        <f t="shared" si="0"/>
        <v>66</v>
      </c>
      <c r="R23" s="830">
        <f t="shared" si="0"/>
        <v>35.449999999999989</v>
      </c>
      <c r="S23" s="841">
        <f t="shared" si="1"/>
        <v>708</v>
      </c>
      <c r="T23" s="841">
        <f t="shared" si="2"/>
        <v>849.6</v>
      </c>
      <c r="U23" s="841">
        <f t="shared" si="3"/>
        <v>141.60000000000002</v>
      </c>
      <c r="V23" s="845">
        <f t="shared" si="4"/>
        <v>1.2</v>
      </c>
      <c r="W23" s="831">
        <v>142</v>
      </c>
    </row>
    <row r="24" spans="1:23" ht="14.4" customHeight="1" x14ac:dyDescent="0.3">
      <c r="A24" s="892" t="s">
        <v>5635</v>
      </c>
      <c r="B24" s="877">
        <v>4</v>
      </c>
      <c r="C24" s="878">
        <v>2.3199999999999998</v>
      </c>
      <c r="D24" s="846">
        <v>3.5</v>
      </c>
      <c r="E24" s="890">
        <v>5</v>
      </c>
      <c r="F24" s="882">
        <v>2.91</v>
      </c>
      <c r="G24" s="840">
        <v>5.2</v>
      </c>
      <c r="H24" s="879">
        <v>1</v>
      </c>
      <c r="I24" s="880">
        <v>0.57999999999999996</v>
      </c>
      <c r="J24" s="832">
        <v>3</v>
      </c>
      <c r="K24" s="883">
        <v>0.57999999999999996</v>
      </c>
      <c r="L24" s="881">
        <v>1</v>
      </c>
      <c r="M24" s="881">
        <v>12</v>
      </c>
      <c r="N24" s="884">
        <v>4</v>
      </c>
      <c r="O24" s="881" t="s">
        <v>5599</v>
      </c>
      <c r="P24" s="885" t="s">
        <v>5636</v>
      </c>
      <c r="Q24" s="886">
        <f t="shared" si="0"/>
        <v>-3</v>
      </c>
      <c r="R24" s="886">
        <f t="shared" si="0"/>
        <v>-1.7399999999999998</v>
      </c>
      <c r="S24" s="877">
        <f t="shared" si="1"/>
        <v>4</v>
      </c>
      <c r="T24" s="877">
        <f t="shared" si="2"/>
        <v>3</v>
      </c>
      <c r="U24" s="877">
        <f t="shared" si="3"/>
        <v>-1</v>
      </c>
      <c r="V24" s="887">
        <f t="shared" si="4"/>
        <v>0.75</v>
      </c>
      <c r="W24" s="834"/>
    </row>
    <row r="25" spans="1:23" ht="14.4" customHeight="1" x14ac:dyDescent="0.3">
      <c r="A25" s="893" t="s">
        <v>5637</v>
      </c>
      <c r="B25" s="841">
        <v>1</v>
      </c>
      <c r="C25" s="842">
        <v>0.85</v>
      </c>
      <c r="D25" s="843">
        <v>8</v>
      </c>
      <c r="E25" s="822">
        <v>1</v>
      </c>
      <c r="F25" s="823">
        <v>0.85</v>
      </c>
      <c r="G25" s="824">
        <v>5</v>
      </c>
      <c r="H25" s="825"/>
      <c r="I25" s="826"/>
      <c r="J25" s="838"/>
      <c r="K25" s="828">
        <v>0.85</v>
      </c>
      <c r="L25" s="825">
        <v>3</v>
      </c>
      <c r="M25" s="825">
        <v>27</v>
      </c>
      <c r="N25" s="829">
        <v>9</v>
      </c>
      <c r="O25" s="825" t="s">
        <v>5599</v>
      </c>
      <c r="P25" s="844" t="s">
        <v>5638</v>
      </c>
      <c r="Q25" s="830">
        <f t="shared" si="0"/>
        <v>-1</v>
      </c>
      <c r="R25" s="830">
        <f t="shared" si="0"/>
        <v>-0.85</v>
      </c>
      <c r="S25" s="841" t="str">
        <f t="shared" si="1"/>
        <v/>
      </c>
      <c r="T25" s="841" t="str">
        <f t="shared" si="2"/>
        <v/>
      </c>
      <c r="U25" s="841" t="str">
        <f t="shared" si="3"/>
        <v/>
      </c>
      <c r="V25" s="845" t="str">
        <f t="shared" si="4"/>
        <v/>
      </c>
      <c r="W25" s="831"/>
    </row>
    <row r="26" spans="1:23" ht="14.4" customHeight="1" x14ac:dyDescent="0.3">
      <c r="A26" s="893" t="s">
        <v>5639</v>
      </c>
      <c r="B26" s="841"/>
      <c r="C26" s="842"/>
      <c r="D26" s="843"/>
      <c r="E26" s="847">
        <v>2</v>
      </c>
      <c r="F26" s="826">
        <v>9.9600000000000009</v>
      </c>
      <c r="G26" s="838">
        <v>4</v>
      </c>
      <c r="H26" s="822">
        <v>3</v>
      </c>
      <c r="I26" s="823">
        <v>14.95</v>
      </c>
      <c r="J26" s="824">
        <v>3.7</v>
      </c>
      <c r="K26" s="828">
        <v>4.9800000000000004</v>
      </c>
      <c r="L26" s="825">
        <v>1</v>
      </c>
      <c r="M26" s="825">
        <v>12</v>
      </c>
      <c r="N26" s="829">
        <v>4</v>
      </c>
      <c r="O26" s="825" t="s">
        <v>4694</v>
      </c>
      <c r="P26" s="844" t="s">
        <v>5640</v>
      </c>
      <c r="Q26" s="830">
        <f t="shared" si="0"/>
        <v>3</v>
      </c>
      <c r="R26" s="830">
        <f t="shared" si="0"/>
        <v>14.95</v>
      </c>
      <c r="S26" s="841">
        <f t="shared" si="1"/>
        <v>12</v>
      </c>
      <c r="T26" s="841">
        <f t="shared" si="2"/>
        <v>11.100000000000001</v>
      </c>
      <c r="U26" s="841">
        <f t="shared" si="3"/>
        <v>-0.89999999999999858</v>
      </c>
      <c r="V26" s="845">
        <f t="shared" si="4"/>
        <v>0.92500000000000016</v>
      </c>
      <c r="W26" s="831"/>
    </row>
    <row r="27" spans="1:23" ht="14.4" customHeight="1" x14ac:dyDescent="0.3">
      <c r="A27" s="892" t="s">
        <v>5641</v>
      </c>
      <c r="B27" s="877"/>
      <c r="C27" s="878"/>
      <c r="D27" s="846"/>
      <c r="E27" s="890">
        <v>1</v>
      </c>
      <c r="F27" s="882">
        <v>5.49</v>
      </c>
      <c r="G27" s="840">
        <v>3</v>
      </c>
      <c r="H27" s="879">
        <v>2</v>
      </c>
      <c r="I27" s="880">
        <v>10.97</v>
      </c>
      <c r="J27" s="832">
        <v>4</v>
      </c>
      <c r="K27" s="883">
        <v>5.49</v>
      </c>
      <c r="L27" s="881">
        <v>2</v>
      </c>
      <c r="M27" s="881">
        <v>15</v>
      </c>
      <c r="N27" s="884">
        <v>5</v>
      </c>
      <c r="O27" s="881" t="s">
        <v>4694</v>
      </c>
      <c r="P27" s="885" t="s">
        <v>5640</v>
      </c>
      <c r="Q27" s="886">
        <f t="shared" si="0"/>
        <v>2</v>
      </c>
      <c r="R27" s="886">
        <f t="shared" si="0"/>
        <v>10.97</v>
      </c>
      <c r="S27" s="877">
        <f t="shared" si="1"/>
        <v>10</v>
      </c>
      <c r="T27" s="877">
        <f t="shared" si="2"/>
        <v>8</v>
      </c>
      <c r="U27" s="877">
        <f t="shared" si="3"/>
        <v>-2</v>
      </c>
      <c r="V27" s="887">
        <f t="shared" si="4"/>
        <v>0.8</v>
      </c>
      <c r="W27" s="834"/>
    </row>
    <row r="28" spans="1:23" ht="14.4" customHeight="1" x14ac:dyDescent="0.3">
      <c r="A28" s="893" t="s">
        <v>5642</v>
      </c>
      <c r="B28" s="835">
        <v>1</v>
      </c>
      <c r="C28" s="836">
        <v>0.68</v>
      </c>
      <c r="D28" s="837">
        <v>9</v>
      </c>
      <c r="E28" s="847"/>
      <c r="F28" s="826"/>
      <c r="G28" s="838"/>
      <c r="H28" s="825"/>
      <c r="I28" s="826"/>
      <c r="J28" s="838"/>
      <c r="K28" s="828">
        <v>0.68</v>
      </c>
      <c r="L28" s="825">
        <v>3</v>
      </c>
      <c r="M28" s="825">
        <v>27</v>
      </c>
      <c r="N28" s="829">
        <v>9</v>
      </c>
      <c r="O28" s="825" t="s">
        <v>5599</v>
      </c>
      <c r="P28" s="844" t="s">
        <v>5643</v>
      </c>
      <c r="Q28" s="830">
        <f t="shared" si="0"/>
        <v>-1</v>
      </c>
      <c r="R28" s="830">
        <f t="shared" si="0"/>
        <v>-0.68</v>
      </c>
      <c r="S28" s="841" t="str">
        <f t="shared" si="1"/>
        <v/>
      </c>
      <c r="T28" s="841" t="str">
        <f t="shared" si="2"/>
        <v/>
      </c>
      <c r="U28" s="841" t="str">
        <f t="shared" si="3"/>
        <v/>
      </c>
      <c r="V28" s="845" t="str">
        <f t="shared" si="4"/>
        <v/>
      </c>
      <c r="W28" s="831"/>
    </row>
    <row r="29" spans="1:23" ht="14.4" customHeight="1" x14ac:dyDescent="0.3">
      <c r="A29" s="893" t="s">
        <v>5644</v>
      </c>
      <c r="B29" s="841"/>
      <c r="C29" s="842"/>
      <c r="D29" s="843"/>
      <c r="E29" s="847"/>
      <c r="F29" s="826"/>
      <c r="G29" s="838"/>
      <c r="H29" s="822">
        <v>1</v>
      </c>
      <c r="I29" s="823">
        <v>0.43</v>
      </c>
      <c r="J29" s="824">
        <v>7</v>
      </c>
      <c r="K29" s="828">
        <v>0.43</v>
      </c>
      <c r="L29" s="825">
        <v>2</v>
      </c>
      <c r="M29" s="825">
        <v>21</v>
      </c>
      <c r="N29" s="829">
        <v>7</v>
      </c>
      <c r="O29" s="825" t="s">
        <v>5599</v>
      </c>
      <c r="P29" s="844" t="s">
        <v>5645</v>
      </c>
      <c r="Q29" s="830">
        <f t="shared" si="0"/>
        <v>1</v>
      </c>
      <c r="R29" s="830">
        <f t="shared" si="0"/>
        <v>0.43</v>
      </c>
      <c r="S29" s="841">
        <f t="shared" si="1"/>
        <v>7</v>
      </c>
      <c r="T29" s="841">
        <f t="shared" si="2"/>
        <v>7</v>
      </c>
      <c r="U29" s="841">
        <f t="shared" si="3"/>
        <v>0</v>
      </c>
      <c r="V29" s="845">
        <f t="shared" si="4"/>
        <v>1</v>
      </c>
      <c r="W29" s="831"/>
    </row>
    <row r="30" spans="1:23" ht="14.4" customHeight="1" x14ac:dyDescent="0.3">
      <c r="A30" s="893" t="s">
        <v>5646</v>
      </c>
      <c r="B30" s="835">
        <v>160</v>
      </c>
      <c r="C30" s="836">
        <v>69.05</v>
      </c>
      <c r="D30" s="837">
        <v>6.1</v>
      </c>
      <c r="E30" s="847">
        <v>131</v>
      </c>
      <c r="F30" s="826">
        <v>55.97</v>
      </c>
      <c r="G30" s="838">
        <v>6.2</v>
      </c>
      <c r="H30" s="825">
        <v>155</v>
      </c>
      <c r="I30" s="826">
        <v>67.22</v>
      </c>
      <c r="J30" s="827">
        <v>6.1</v>
      </c>
      <c r="K30" s="828">
        <v>0.42</v>
      </c>
      <c r="L30" s="825">
        <v>2</v>
      </c>
      <c r="M30" s="825">
        <v>18</v>
      </c>
      <c r="N30" s="829">
        <v>6</v>
      </c>
      <c r="O30" s="825" t="s">
        <v>5599</v>
      </c>
      <c r="P30" s="844" t="s">
        <v>5647</v>
      </c>
      <c r="Q30" s="830">
        <f t="shared" si="0"/>
        <v>-5</v>
      </c>
      <c r="R30" s="830">
        <f t="shared" si="0"/>
        <v>-1.8299999999999983</v>
      </c>
      <c r="S30" s="841">
        <f t="shared" si="1"/>
        <v>930</v>
      </c>
      <c r="T30" s="841">
        <f t="shared" si="2"/>
        <v>945.5</v>
      </c>
      <c r="U30" s="841">
        <f t="shared" si="3"/>
        <v>15.5</v>
      </c>
      <c r="V30" s="845">
        <f t="shared" si="4"/>
        <v>1.0166666666666666</v>
      </c>
      <c r="W30" s="831">
        <v>142</v>
      </c>
    </row>
    <row r="31" spans="1:23" ht="14.4" customHeight="1" x14ac:dyDescent="0.3">
      <c r="A31" s="892" t="s">
        <v>5648</v>
      </c>
      <c r="B31" s="888">
        <v>23</v>
      </c>
      <c r="C31" s="889">
        <v>12.43</v>
      </c>
      <c r="D31" s="839">
        <v>7.4</v>
      </c>
      <c r="E31" s="890">
        <v>12</v>
      </c>
      <c r="F31" s="882">
        <v>6.43</v>
      </c>
      <c r="G31" s="840">
        <v>7</v>
      </c>
      <c r="H31" s="881">
        <v>15</v>
      </c>
      <c r="I31" s="882">
        <v>7.83</v>
      </c>
      <c r="J31" s="840">
        <v>5.8</v>
      </c>
      <c r="K31" s="883">
        <v>0.54</v>
      </c>
      <c r="L31" s="881">
        <v>3</v>
      </c>
      <c r="M31" s="881">
        <v>24</v>
      </c>
      <c r="N31" s="884">
        <v>8</v>
      </c>
      <c r="O31" s="881" t="s">
        <v>5599</v>
      </c>
      <c r="P31" s="885" t="s">
        <v>5649</v>
      </c>
      <c r="Q31" s="886">
        <f t="shared" si="0"/>
        <v>-8</v>
      </c>
      <c r="R31" s="886">
        <f t="shared" si="0"/>
        <v>-4.5999999999999996</v>
      </c>
      <c r="S31" s="877">
        <f t="shared" si="1"/>
        <v>120</v>
      </c>
      <c r="T31" s="877">
        <f t="shared" si="2"/>
        <v>87</v>
      </c>
      <c r="U31" s="877">
        <f t="shared" si="3"/>
        <v>-33</v>
      </c>
      <c r="V31" s="887">
        <f t="shared" si="4"/>
        <v>0.72499999999999998</v>
      </c>
      <c r="W31" s="834"/>
    </row>
    <row r="32" spans="1:23" ht="14.4" customHeight="1" x14ac:dyDescent="0.3">
      <c r="A32" s="892" t="s">
        <v>5650</v>
      </c>
      <c r="B32" s="888">
        <v>4</v>
      </c>
      <c r="C32" s="889">
        <v>2.5</v>
      </c>
      <c r="D32" s="839">
        <v>9.5</v>
      </c>
      <c r="E32" s="890">
        <v>1</v>
      </c>
      <c r="F32" s="882">
        <v>0.69</v>
      </c>
      <c r="G32" s="840">
        <v>17</v>
      </c>
      <c r="H32" s="881">
        <v>1</v>
      </c>
      <c r="I32" s="882">
        <v>0.77</v>
      </c>
      <c r="J32" s="833">
        <v>18</v>
      </c>
      <c r="K32" s="883">
        <v>0.62</v>
      </c>
      <c r="L32" s="881">
        <v>2</v>
      </c>
      <c r="M32" s="881">
        <v>21</v>
      </c>
      <c r="N32" s="884">
        <v>7</v>
      </c>
      <c r="O32" s="881" t="s">
        <v>5599</v>
      </c>
      <c r="P32" s="885" t="s">
        <v>5651</v>
      </c>
      <c r="Q32" s="886">
        <f t="shared" si="0"/>
        <v>-3</v>
      </c>
      <c r="R32" s="886">
        <f t="shared" si="0"/>
        <v>-1.73</v>
      </c>
      <c r="S32" s="877">
        <f t="shared" si="1"/>
        <v>7</v>
      </c>
      <c r="T32" s="877">
        <f t="shared" si="2"/>
        <v>18</v>
      </c>
      <c r="U32" s="877">
        <f t="shared" si="3"/>
        <v>11</v>
      </c>
      <c r="V32" s="887">
        <f t="shared" si="4"/>
        <v>2.5714285714285716</v>
      </c>
      <c r="W32" s="834">
        <v>11</v>
      </c>
    </row>
    <row r="33" spans="1:23" ht="14.4" customHeight="1" x14ac:dyDescent="0.3">
      <c r="A33" s="893" t="s">
        <v>5652</v>
      </c>
      <c r="B33" s="841"/>
      <c r="C33" s="842"/>
      <c r="D33" s="843"/>
      <c r="E33" s="822">
        <v>1</v>
      </c>
      <c r="F33" s="823">
        <v>0.37</v>
      </c>
      <c r="G33" s="824">
        <v>8</v>
      </c>
      <c r="H33" s="825"/>
      <c r="I33" s="826"/>
      <c r="J33" s="838"/>
      <c r="K33" s="828">
        <v>0.3</v>
      </c>
      <c r="L33" s="825">
        <v>1</v>
      </c>
      <c r="M33" s="825">
        <v>12</v>
      </c>
      <c r="N33" s="829">
        <v>4</v>
      </c>
      <c r="O33" s="825" t="s">
        <v>5599</v>
      </c>
      <c r="P33" s="844" t="s">
        <v>5653</v>
      </c>
      <c r="Q33" s="830">
        <f t="shared" si="0"/>
        <v>0</v>
      </c>
      <c r="R33" s="830">
        <f t="shared" si="0"/>
        <v>0</v>
      </c>
      <c r="S33" s="841" t="str">
        <f t="shared" si="1"/>
        <v/>
      </c>
      <c r="T33" s="841" t="str">
        <f t="shared" si="2"/>
        <v/>
      </c>
      <c r="U33" s="841" t="str">
        <f t="shared" si="3"/>
        <v/>
      </c>
      <c r="V33" s="845" t="str">
        <f t="shared" si="4"/>
        <v/>
      </c>
      <c r="W33" s="831"/>
    </row>
    <row r="34" spans="1:23" ht="14.4" customHeight="1" x14ac:dyDescent="0.3">
      <c r="A34" s="893" t="s">
        <v>5654</v>
      </c>
      <c r="B34" s="841">
        <v>2</v>
      </c>
      <c r="C34" s="842">
        <v>1.26</v>
      </c>
      <c r="D34" s="843">
        <v>2.5</v>
      </c>
      <c r="E34" s="822"/>
      <c r="F34" s="823"/>
      <c r="G34" s="824"/>
      <c r="H34" s="825"/>
      <c r="I34" s="826"/>
      <c r="J34" s="838"/>
      <c r="K34" s="828">
        <v>0.56000000000000005</v>
      </c>
      <c r="L34" s="825">
        <v>2</v>
      </c>
      <c r="M34" s="825">
        <v>18</v>
      </c>
      <c r="N34" s="829">
        <v>6</v>
      </c>
      <c r="O34" s="825" t="s">
        <v>5599</v>
      </c>
      <c r="P34" s="844" t="s">
        <v>5655</v>
      </c>
      <c r="Q34" s="830">
        <f t="shared" si="0"/>
        <v>-2</v>
      </c>
      <c r="R34" s="830">
        <f t="shared" si="0"/>
        <v>-1.26</v>
      </c>
      <c r="S34" s="841" t="str">
        <f t="shared" si="1"/>
        <v/>
      </c>
      <c r="T34" s="841" t="str">
        <f t="shared" si="2"/>
        <v/>
      </c>
      <c r="U34" s="841" t="str">
        <f t="shared" si="3"/>
        <v/>
      </c>
      <c r="V34" s="845" t="str">
        <f t="shared" si="4"/>
        <v/>
      </c>
      <c r="W34" s="831"/>
    </row>
    <row r="35" spans="1:23" ht="14.4" customHeight="1" x14ac:dyDescent="0.3">
      <c r="A35" s="892" t="s">
        <v>5656</v>
      </c>
      <c r="B35" s="877"/>
      <c r="C35" s="878"/>
      <c r="D35" s="846"/>
      <c r="E35" s="879">
        <v>3</v>
      </c>
      <c r="F35" s="880">
        <v>2.33</v>
      </c>
      <c r="G35" s="832">
        <v>10</v>
      </c>
      <c r="H35" s="881"/>
      <c r="I35" s="882"/>
      <c r="J35" s="840"/>
      <c r="K35" s="883">
        <v>0.78</v>
      </c>
      <c r="L35" s="881">
        <v>3</v>
      </c>
      <c r="M35" s="881">
        <v>24</v>
      </c>
      <c r="N35" s="884">
        <v>8</v>
      </c>
      <c r="O35" s="881" t="s">
        <v>5599</v>
      </c>
      <c r="P35" s="885" t="s">
        <v>5655</v>
      </c>
      <c r="Q35" s="886">
        <f t="shared" si="0"/>
        <v>0</v>
      </c>
      <c r="R35" s="886">
        <f t="shared" si="0"/>
        <v>0</v>
      </c>
      <c r="S35" s="877" t="str">
        <f t="shared" si="1"/>
        <v/>
      </c>
      <c r="T35" s="877" t="str">
        <f t="shared" si="2"/>
        <v/>
      </c>
      <c r="U35" s="877" t="str">
        <f t="shared" si="3"/>
        <v/>
      </c>
      <c r="V35" s="887" t="str">
        <f t="shared" si="4"/>
        <v/>
      </c>
      <c r="W35" s="834"/>
    </row>
    <row r="36" spans="1:23" ht="14.4" customHeight="1" x14ac:dyDescent="0.3">
      <c r="A36" s="893" t="s">
        <v>5657</v>
      </c>
      <c r="B36" s="841">
        <v>3</v>
      </c>
      <c r="C36" s="842">
        <v>12.8</v>
      </c>
      <c r="D36" s="843">
        <v>8.3000000000000007</v>
      </c>
      <c r="E36" s="847">
        <v>36</v>
      </c>
      <c r="F36" s="826">
        <v>153.56</v>
      </c>
      <c r="G36" s="838">
        <v>5.4</v>
      </c>
      <c r="H36" s="822">
        <v>52</v>
      </c>
      <c r="I36" s="823">
        <v>221.81</v>
      </c>
      <c r="J36" s="824">
        <v>5.3</v>
      </c>
      <c r="K36" s="828">
        <v>4.2699999999999996</v>
      </c>
      <c r="L36" s="825">
        <v>2</v>
      </c>
      <c r="M36" s="825">
        <v>21</v>
      </c>
      <c r="N36" s="829">
        <v>7</v>
      </c>
      <c r="O36" s="825" t="s">
        <v>5599</v>
      </c>
      <c r="P36" s="844" t="s">
        <v>5658</v>
      </c>
      <c r="Q36" s="830">
        <f t="shared" si="0"/>
        <v>49</v>
      </c>
      <c r="R36" s="830">
        <f t="shared" si="0"/>
        <v>209.01</v>
      </c>
      <c r="S36" s="841">
        <f t="shared" si="1"/>
        <v>364</v>
      </c>
      <c r="T36" s="841">
        <f t="shared" si="2"/>
        <v>275.59999999999997</v>
      </c>
      <c r="U36" s="841">
        <f t="shared" si="3"/>
        <v>-88.400000000000034</v>
      </c>
      <c r="V36" s="845">
        <f t="shared" si="4"/>
        <v>0.75714285714285701</v>
      </c>
      <c r="W36" s="831">
        <v>25</v>
      </c>
    </row>
    <row r="37" spans="1:23" ht="14.4" customHeight="1" x14ac:dyDescent="0.3">
      <c r="A37" s="892" t="s">
        <v>5659</v>
      </c>
      <c r="B37" s="877"/>
      <c r="C37" s="878"/>
      <c r="D37" s="846"/>
      <c r="E37" s="890">
        <v>11</v>
      </c>
      <c r="F37" s="882">
        <v>50.72</v>
      </c>
      <c r="G37" s="840">
        <v>5.8</v>
      </c>
      <c r="H37" s="879">
        <v>12</v>
      </c>
      <c r="I37" s="880">
        <v>54.36</v>
      </c>
      <c r="J37" s="832">
        <v>6.9</v>
      </c>
      <c r="K37" s="883">
        <v>4.6100000000000003</v>
      </c>
      <c r="L37" s="881">
        <v>3</v>
      </c>
      <c r="M37" s="881">
        <v>27</v>
      </c>
      <c r="N37" s="884">
        <v>9</v>
      </c>
      <c r="O37" s="881" t="s">
        <v>5599</v>
      </c>
      <c r="P37" s="885" t="s">
        <v>5658</v>
      </c>
      <c r="Q37" s="886">
        <f t="shared" si="0"/>
        <v>12</v>
      </c>
      <c r="R37" s="886">
        <f t="shared" si="0"/>
        <v>54.36</v>
      </c>
      <c r="S37" s="877">
        <f t="shared" si="1"/>
        <v>108</v>
      </c>
      <c r="T37" s="877">
        <f t="shared" si="2"/>
        <v>82.800000000000011</v>
      </c>
      <c r="U37" s="877">
        <f t="shared" si="3"/>
        <v>-25.199999999999989</v>
      </c>
      <c r="V37" s="887">
        <f t="shared" si="4"/>
        <v>0.76666666666666672</v>
      </c>
      <c r="W37" s="834">
        <v>3</v>
      </c>
    </row>
    <row r="38" spans="1:23" ht="14.4" customHeight="1" x14ac:dyDescent="0.3">
      <c r="A38" s="892" t="s">
        <v>5660</v>
      </c>
      <c r="B38" s="877">
        <v>1</v>
      </c>
      <c r="C38" s="878">
        <v>4.63</v>
      </c>
      <c r="D38" s="846">
        <v>10</v>
      </c>
      <c r="E38" s="890">
        <v>2</v>
      </c>
      <c r="F38" s="882">
        <v>9.25</v>
      </c>
      <c r="G38" s="840">
        <v>8</v>
      </c>
      <c r="H38" s="879">
        <v>1</v>
      </c>
      <c r="I38" s="880">
        <v>4.63</v>
      </c>
      <c r="J38" s="832">
        <v>4</v>
      </c>
      <c r="K38" s="883">
        <v>4.63</v>
      </c>
      <c r="L38" s="881">
        <v>3</v>
      </c>
      <c r="M38" s="881">
        <v>24</v>
      </c>
      <c r="N38" s="884">
        <v>8</v>
      </c>
      <c r="O38" s="881" t="s">
        <v>5599</v>
      </c>
      <c r="P38" s="885" t="s">
        <v>5658</v>
      </c>
      <c r="Q38" s="886">
        <f t="shared" si="0"/>
        <v>0</v>
      </c>
      <c r="R38" s="886">
        <f t="shared" si="0"/>
        <v>0</v>
      </c>
      <c r="S38" s="877">
        <f t="shared" si="1"/>
        <v>8</v>
      </c>
      <c r="T38" s="877">
        <f t="shared" si="2"/>
        <v>4</v>
      </c>
      <c r="U38" s="877">
        <f t="shared" si="3"/>
        <v>-4</v>
      </c>
      <c r="V38" s="887">
        <f t="shared" si="4"/>
        <v>0.5</v>
      </c>
      <c r="W38" s="834"/>
    </row>
    <row r="39" spans="1:23" ht="14.4" customHeight="1" x14ac:dyDescent="0.3">
      <c r="A39" s="893" t="s">
        <v>5661</v>
      </c>
      <c r="B39" s="841"/>
      <c r="C39" s="842"/>
      <c r="D39" s="843"/>
      <c r="E39" s="822">
        <v>53</v>
      </c>
      <c r="F39" s="823">
        <v>161.76</v>
      </c>
      <c r="G39" s="824">
        <v>4.0999999999999996</v>
      </c>
      <c r="H39" s="825">
        <v>35</v>
      </c>
      <c r="I39" s="826">
        <v>105.19</v>
      </c>
      <c r="J39" s="838">
        <v>4.0999999999999996</v>
      </c>
      <c r="K39" s="828">
        <v>3.05</v>
      </c>
      <c r="L39" s="825">
        <v>2</v>
      </c>
      <c r="M39" s="825">
        <v>15</v>
      </c>
      <c r="N39" s="829">
        <v>5</v>
      </c>
      <c r="O39" s="825" t="s">
        <v>5599</v>
      </c>
      <c r="P39" s="844" t="s">
        <v>5662</v>
      </c>
      <c r="Q39" s="830">
        <f t="shared" si="0"/>
        <v>35</v>
      </c>
      <c r="R39" s="830">
        <f t="shared" si="0"/>
        <v>105.19</v>
      </c>
      <c r="S39" s="841">
        <f t="shared" si="1"/>
        <v>175</v>
      </c>
      <c r="T39" s="841">
        <f t="shared" si="2"/>
        <v>143.5</v>
      </c>
      <c r="U39" s="841">
        <f t="shared" si="3"/>
        <v>-31.5</v>
      </c>
      <c r="V39" s="845">
        <f t="shared" si="4"/>
        <v>0.82</v>
      </c>
      <c r="W39" s="831">
        <v>9</v>
      </c>
    </row>
    <row r="40" spans="1:23" ht="14.4" customHeight="1" x14ac:dyDescent="0.3">
      <c r="A40" s="892" t="s">
        <v>5663</v>
      </c>
      <c r="B40" s="877"/>
      <c r="C40" s="878"/>
      <c r="D40" s="846"/>
      <c r="E40" s="879">
        <v>6</v>
      </c>
      <c r="F40" s="880">
        <v>20.67</v>
      </c>
      <c r="G40" s="832">
        <v>8.3000000000000007</v>
      </c>
      <c r="H40" s="881">
        <v>2</v>
      </c>
      <c r="I40" s="882">
        <v>7.12</v>
      </c>
      <c r="J40" s="833">
        <v>15</v>
      </c>
      <c r="K40" s="883">
        <v>3.45</v>
      </c>
      <c r="L40" s="881">
        <v>3</v>
      </c>
      <c r="M40" s="881">
        <v>24</v>
      </c>
      <c r="N40" s="884">
        <v>8</v>
      </c>
      <c r="O40" s="881" t="s">
        <v>5599</v>
      </c>
      <c r="P40" s="885" t="s">
        <v>5662</v>
      </c>
      <c r="Q40" s="886">
        <f t="shared" si="0"/>
        <v>2</v>
      </c>
      <c r="R40" s="886">
        <f t="shared" si="0"/>
        <v>7.12</v>
      </c>
      <c r="S40" s="877">
        <f t="shared" si="1"/>
        <v>16</v>
      </c>
      <c r="T40" s="877">
        <f t="shared" si="2"/>
        <v>30</v>
      </c>
      <c r="U40" s="877">
        <f t="shared" si="3"/>
        <v>14</v>
      </c>
      <c r="V40" s="887">
        <f t="shared" si="4"/>
        <v>1.875</v>
      </c>
      <c r="W40" s="834">
        <v>18</v>
      </c>
    </row>
    <row r="41" spans="1:23" ht="14.4" customHeight="1" x14ac:dyDescent="0.3">
      <c r="A41" s="893" t="s">
        <v>5664</v>
      </c>
      <c r="B41" s="835">
        <v>290</v>
      </c>
      <c r="C41" s="836">
        <v>601.25</v>
      </c>
      <c r="D41" s="837">
        <v>4.5999999999999996</v>
      </c>
      <c r="E41" s="847">
        <v>203</v>
      </c>
      <c r="F41" s="826">
        <v>420.71</v>
      </c>
      <c r="G41" s="838">
        <v>4.7</v>
      </c>
      <c r="H41" s="825">
        <v>214</v>
      </c>
      <c r="I41" s="826">
        <v>441.65</v>
      </c>
      <c r="J41" s="838">
        <v>4.2</v>
      </c>
      <c r="K41" s="828">
        <v>2.0499999999999998</v>
      </c>
      <c r="L41" s="825">
        <v>2</v>
      </c>
      <c r="M41" s="825">
        <v>15</v>
      </c>
      <c r="N41" s="829">
        <v>5</v>
      </c>
      <c r="O41" s="825" t="s">
        <v>5599</v>
      </c>
      <c r="P41" s="844" t="s">
        <v>5665</v>
      </c>
      <c r="Q41" s="830">
        <f t="shared" si="0"/>
        <v>-76</v>
      </c>
      <c r="R41" s="830">
        <f t="shared" si="0"/>
        <v>-159.60000000000002</v>
      </c>
      <c r="S41" s="841">
        <f t="shared" si="1"/>
        <v>1070</v>
      </c>
      <c r="T41" s="841">
        <f t="shared" si="2"/>
        <v>898.80000000000007</v>
      </c>
      <c r="U41" s="841">
        <f t="shared" si="3"/>
        <v>-171.19999999999993</v>
      </c>
      <c r="V41" s="845">
        <f t="shared" si="4"/>
        <v>0.84000000000000008</v>
      </c>
      <c r="W41" s="831">
        <v>61</v>
      </c>
    </row>
    <row r="42" spans="1:23" ht="14.4" customHeight="1" x14ac:dyDescent="0.3">
      <c r="A42" s="892" t="s">
        <v>5666</v>
      </c>
      <c r="B42" s="888">
        <v>41</v>
      </c>
      <c r="C42" s="889">
        <v>108.07</v>
      </c>
      <c r="D42" s="839">
        <v>5.3</v>
      </c>
      <c r="E42" s="890">
        <v>29</v>
      </c>
      <c r="F42" s="882">
        <v>77.41</v>
      </c>
      <c r="G42" s="840">
        <v>4.9000000000000004</v>
      </c>
      <c r="H42" s="881">
        <v>19</v>
      </c>
      <c r="I42" s="882">
        <v>50.32</v>
      </c>
      <c r="J42" s="840">
        <v>5.6</v>
      </c>
      <c r="K42" s="883">
        <v>2.65</v>
      </c>
      <c r="L42" s="881">
        <v>3</v>
      </c>
      <c r="M42" s="881">
        <v>27</v>
      </c>
      <c r="N42" s="884">
        <v>9</v>
      </c>
      <c r="O42" s="881" t="s">
        <v>5599</v>
      </c>
      <c r="P42" s="885" t="s">
        <v>5667</v>
      </c>
      <c r="Q42" s="886">
        <f t="shared" si="0"/>
        <v>-22</v>
      </c>
      <c r="R42" s="886">
        <f t="shared" si="0"/>
        <v>-57.749999999999993</v>
      </c>
      <c r="S42" s="877">
        <f t="shared" si="1"/>
        <v>171</v>
      </c>
      <c r="T42" s="877">
        <f t="shared" si="2"/>
        <v>106.39999999999999</v>
      </c>
      <c r="U42" s="877">
        <f t="shared" si="3"/>
        <v>-64.600000000000009</v>
      </c>
      <c r="V42" s="887">
        <f t="shared" si="4"/>
        <v>0.62222222222222212</v>
      </c>
      <c r="W42" s="834">
        <v>2</v>
      </c>
    </row>
    <row r="43" spans="1:23" ht="14.4" customHeight="1" x14ac:dyDescent="0.3">
      <c r="A43" s="892" t="s">
        <v>5668</v>
      </c>
      <c r="B43" s="888">
        <v>10</v>
      </c>
      <c r="C43" s="889">
        <v>27.44</v>
      </c>
      <c r="D43" s="839">
        <v>8.8000000000000007</v>
      </c>
      <c r="E43" s="890">
        <v>3</v>
      </c>
      <c r="F43" s="882">
        <v>8.23</v>
      </c>
      <c r="G43" s="840">
        <v>5</v>
      </c>
      <c r="H43" s="881">
        <v>3</v>
      </c>
      <c r="I43" s="882">
        <v>8.23</v>
      </c>
      <c r="J43" s="833">
        <v>8.6999999999999993</v>
      </c>
      <c r="K43" s="883">
        <v>2.74</v>
      </c>
      <c r="L43" s="881">
        <v>2</v>
      </c>
      <c r="M43" s="881">
        <v>21</v>
      </c>
      <c r="N43" s="884">
        <v>7</v>
      </c>
      <c r="O43" s="881" t="s">
        <v>5599</v>
      </c>
      <c r="P43" s="885" t="s">
        <v>5667</v>
      </c>
      <c r="Q43" s="886">
        <f t="shared" si="0"/>
        <v>-7</v>
      </c>
      <c r="R43" s="886">
        <f t="shared" si="0"/>
        <v>-19.21</v>
      </c>
      <c r="S43" s="877">
        <f t="shared" si="1"/>
        <v>21</v>
      </c>
      <c r="T43" s="877">
        <f t="shared" si="2"/>
        <v>26.099999999999998</v>
      </c>
      <c r="U43" s="877">
        <f t="shared" si="3"/>
        <v>5.0999999999999979</v>
      </c>
      <c r="V43" s="887">
        <f t="shared" si="4"/>
        <v>1.2428571428571427</v>
      </c>
      <c r="W43" s="834">
        <v>5</v>
      </c>
    </row>
    <row r="44" spans="1:23" ht="14.4" customHeight="1" x14ac:dyDescent="0.3">
      <c r="A44" s="893" t="s">
        <v>5669</v>
      </c>
      <c r="B44" s="835">
        <v>1</v>
      </c>
      <c r="C44" s="836">
        <v>2.5499999999999998</v>
      </c>
      <c r="D44" s="837">
        <v>10</v>
      </c>
      <c r="E44" s="847"/>
      <c r="F44" s="826"/>
      <c r="G44" s="838"/>
      <c r="H44" s="825"/>
      <c r="I44" s="826"/>
      <c r="J44" s="838"/>
      <c r="K44" s="828">
        <v>2.5499999999999998</v>
      </c>
      <c r="L44" s="825">
        <v>4</v>
      </c>
      <c r="M44" s="825">
        <v>36</v>
      </c>
      <c r="N44" s="829">
        <v>12</v>
      </c>
      <c r="O44" s="825" t="s">
        <v>5599</v>
      </c>
      <c r="P44" s="844" t="s">
        <v>5670</v>
      </c>
      <c r="Q44" s="830">
        <f t="shared" si="0"/>
        <v>-1</v>
      </c>
      <c r="R44" s="830">
        <f t="shared" si="0"/>
        <v>-2.5499999999999998</v>
      </c>
      <c r="S44" s="841" t="str">
        <f t="shared" si="1"/>
        <v/>
      </c>
      <c r="T44" s="841" t="str">
        <f t="shared" si="2"/>
        <v/>
      </c>
      <c r="U44" s="841" t="str">
        <f t="shared" si="3"/>
        <v/>
      </c>
      <c r="V44" s="845" t="str">
        <f t="shared" si="4"/>
        <v/>
      </c>
      <c r="W44" s="831"/>
    </row>
    <row r="45" spans="1:23" ht="14.4" customHeight="1" x14ac:dyDescent="0.3">
      <c r="A45" s="893" t="s">
        <v>5671</v>
      </c>
      <c r="B45" s="841"/>
      <c r="C45" s="842"/>
      <c r="D45" s="843"/>
      <c r="E45" s="822">
        <v>1</v>
      </c>
      <c r="F45" s="823">
        <v>1.56</v>
      </c>
      <c r="G45" s="824">
        <v>5</v>
      </c>
      <c r="H45" s="825"/>
      <c r="I45" s="826"/>
      <c r="J45" s="838"/>
      <c r="K45" s="828">
        <v>1.56</v>
      </c>
      <c r="L45" s="825">
        <v>2</v>
      </c>
      <c r="M45" s="825">
        <v>21</v>
      </c>
      <c r="N45" s="829">
        <v>7</v>
      </c>
      <c r="O45" s="825" t="s">
        <v>5599</v>
      </c>
      <c r="P45" s="844" t="s">
        <v>5672</v>
      </c>
      <c r="Q45" s="830">
        <f t="shared" si="0"/>
        <v>0</v>
      </c>
      <c r="R45" s="830">
        <f t="shared" si="0"/>
        <v>0</v>
      </c>
      <c r="S45" s="841" t="str">
        <f t="shared" si="1"/>
        <v/>
      </c>
      <c r="T45" s="841" t="str">
        <f t="shared" si="2"/>
        <v/>
      </c>
      <c r="U45" s="841" t="str">
        <f t="shared" si="3"/>
        <v/>
      </c>
      <c r="V45" s="845" t="str">
        <f t="shared" si="4"/>
        <v/>
      </c>
      <c r="W45" s="831"/>
    </row>
    <row r="46" spans="1:23" ht="14.4" customHeight="1" x14ac:dyDescent="0.3">
      <c r="A46" s="893" t="s">
        <v>5673</v>
      </c>
      <c r="B46" s="841">
        <v>8</v>
      </c>
      <c r="C46" s="842">
        <v>5.68</v>
      </c>
      <c r="D46" s="843">
        <v>6.1</v>
      </c>
      <c r="E46" s="847">
        <v>9</v>
      </c>
      <c r="F46" s="826">
        <v>6.14</v>
      </c>
      <c r="G46" s="838">
        <v>5.7</v>
      </c>
      <c r="H46" s="822">
        <v>11</v>
      </c>
      <c r="I46" s="823">
        <v>7.52</v>
      </c>
      <c r="J46" s="827">
        <v>5.4</v>
      </c>
      <c r="K46" s="828">
        <v>0.66</v>
      </c>
      <c r="L46" s="825">
        <v>1</v>
      </c>
      <c r="M46" s="825">
        <v>12</v>
      </c>
      <c r="N46" s="829">
        <v>4</v>
      </c>
      <c r="O46" s="825" t="s">
        <v>5599</v>
      </c>
      <c r="P46" s="844" t="s">
        <v>5674</v>
      </c>
      <c r="Q46" s="830">
        <f t="shared" si="0"/>
        <v>3</v>
      </c>
      <c r="R46" s="830">
        <f t="shared" si="0"/>
        <v>1.8399999999999999</v>
      </c>
      <c r="S46" s="841">
        <f t="shared" si="1"/>
        <v>44</v>
      </c>
      <c r="T46" s="841">
        <f t="shared" si="2"/>
        <v>59.400000000000006</v>
      </c>
      <c r="U46" s="841">
        <f t="shared" si="3"/>
        <v>15.400000000000006</v>
      </c>
      <c r="V46" s="845">
        <f t="shared" si="4"/>
        <v>1.35</v>
      </c>
      <c r="W46" s="831">
        <v>15</v>
      </c>
    </row>
    <row r="47" spans="1:23" ht="14.4" customHeight="1" x14ac:dyDescent="0.3">
      <c r="A47" s="892" t="s">
        <v>5675</v>
      </c>
      <c r="B47" s="877">
        <v>1</v>
      </c>
      <c r="C47" s="878">
        <v>0.96</v>
      </c>
      <c r="D47" s="846">
        <v>6</v>
      </c>
      <c r="E47" s="890">
        <v>1</v>
      </c>
      <c r="F47" s="882">
        <v>1.07</v>
      </c>
      <c r="G47" s="840">
        <v>8</v>
      </c>
      <c r="H47" s="879"/>
      <c r="I47" s="880"/>
      <c r="J47" s="832"/>
      <c r="K47" s="883">
        <v>0.96</v>
      </c>
      <c r="L47" s="881">
        <v>2</v>
      </c>
      <c r="M47" s="881">
        <v>18</v>
      </c>
      <c r="N47" s="884">
        <v>6</v>
      </c>
      <c r="O47" s="881" t="s">
        <v>5599</v>
      </c>
      <c r="P47" s="885" t="s">
        <v>5674</v>
      </c>
      <c r="Q47" s="886">
        <f t="shared" si="0"/>
        <v>-1</v>
      </c>
      <c r="R47" s="886">
        <f t="shared" si="0"/>
        <v>-0.96</v>
      </c>
      <c r="S47" s="877" t="str">
        <f t="shared" si="1"/>
        <v/>
      </c>
      <c r="T47" s="877" t="str">
        <f t="shared" si="2"/>
        <v/>
      </c>
      <c r="U47" s="877" t="str">
        <f t="shared" si="3"/>
        <v/>
      </c>
      <c r="V47" s="887" t="str">
        <f t="shared" si="4"/>
        <v/>
      </c>
      <c r="W47" s="834"/>
    </row>
    <row r="48" spans="1:23" ht="14.4" customHeight="1" x14ac:dyDescent="0.3">
      <c r="A48" s="893" t="s">
        <v>5676</v>
      </c>
      <c r="B48" s="835">
        <v>1</v>
      </c>
      <c r="C48" s="836">
        <v>1.01</v>
      </c>
      <c r="D48" s="837">
        <v>28</v>
      </c>
      <c r="E48" s="847"/>
      <c r="F48" s="826"/>
      <c r="G48" s="838"/>
      <c r="H48" s="825"/>
      <c r="I48" s="826"/>
      <c r="J48" s="838"/>
      <c r="K48" s="828">
        <v>0.55000000000000004</v>
      </c>
      <c r="L48" s="825">
        <v>2</v>
      </c>
      <c r="M48" s="825">
        <v>18</v>
      </c>
      <c r="N48" s="829">
        <v>6</v>
      </c>
      <c r="O48" s="825" t="s">
        <v>5599</v>
      </c>
      <c r="P48" s="844" t="s">
        <v>5677</v>
      </c>
      <c r="Q48" s="830">
        <f t="shared" si="0"/>
        <v>-1</v>
      </c>
      <c r="R48" s="830">
        <f t="shared" si="0"/>
        <v>-1.01</v>
      </c>
      <c r="S48" s="841" t="str">
        <f t="shared" si="1"/>
        <v/>
      </c>
      <c r="T48" s="841" t="str">
        <f t="shared" si="2"/>
        <v/>
      </c>
      <c r="U48" s="841" t="str">
        <f t="shared" si="3"/>
        <v/>
      </c>
      <c r="V48" s="845" t="str">
        <f t="shared" si="4"/>
        <v/>
      </c>
      <c r="W48" s="831"/>
    </row>
    <row r="49" spans="1:23" ht="14.4" customHeight="1" x14ac:dyDescent="0.3">
      <c r="A49" s="893" t="s">
        <v>5678</v>
      </c>
      <c r="B49" s="841"/>
      <c r="C49" s="842"/>
      <c r="D49" s="843"/>
      <c r="E49" s="847"/>
      <c r="F49" s="826"/>
      <c r="G49" s="838"/>
      <c r="H49" s="822">
        <v>1</v>
      </c>
      <c r="I49" s="823">
        <v>0.39</v>
      </c>
      <c r="J49" s="824">
        <v>2</v>
      </c>
      <c r="K49" s="828">
        <v>0.39</v>
      </c>
      <c r="L49" s="825">
        <v>2</v>
      </c>
      <c r="M49" s="825">
        <v>15</v>
      </c>
      <c r="N49" s="829">
        <v>5</v>
      </c>
      <c r="O49" s="825" t="s">
        <v>5599</v>
      </c>
      <c r="P49" s="844" t="s">
        <v>5679</v>
      </c>
      <c r="Q49" s="830">
        <f t="shared" si="0"/>
        <v>1</v>
      </c>
      <c r="R49" s="830">
        <f t="shared" si="0"/>
        <v>0.39</v>
      </c>
      <c r="S49" s="841">
        <f t="shared" si="1"/>
        <v>5</v>
      </c>
      <c r="T49" s="841">
        <f t="shared" si="2"/>
        <v>2</v>
      </c>
      <c r="U49" s="841">
        <f t="shared" si="3"/>
        <v>-3</v>
      </c>
      <c r="V49" s="845">
        <f t="shared" si="4"/>
        <v>0.4</v>
      </c>
      <c r="W49" s="831"/>
    </row>
    <row r="50" spans="1:23" ht="14.4" customHeight="1" x14ac:dyDescent="0.3">
      <c r="A50" s="893" t="s">
        <v>5680</v>
      </c>
      <c r="B50" s="841">
        <v>1</v>
      </c>
      <c r="C50" s="842">
        <v>0.39</v>
      </c>
      <c r="D50" s="843">
        <v>3</v>
      </c>
      <c r="E50" s="822">
        <v>1</v>
      </c>
      <c r="F50" s="823">
        <v>0.39</v>
      </c>
      <c r="G50" s="824">
        <v>2</v>
      </c>
      <c r="H50" s="825"/>
      <c r="I50" s="826"/>
      <c r="J50" s="838"/>
      <c r="K50" s="828">
        <v>0.39</v>
      </c>
      <c r="L50" s="825">
        <v>2</v>
      </c>
      <c r="M50" s="825">
        <v>15</v>
      </c>
      <c r="N50" s="829">
        <v>5</v>
      </c>
      <c r="O50" s="825" t="s">
        <v>5599</v>
      </c>
      <c r="P50" s="844" t="s">
        <v>5681</v>
      </c>
      <c r="Q50" s="830">
        <f t="shared" si="0"/>
        <v>-1</v>
      </c>
      <c r="R50" s="830">
        <f t="shared" si="0"/>
        <v>-0.39</v>
      </c>
      <c r="S50" s="841" t="str">
        <f t="shared" si="1"/>
        <v/>
      </c>
      <c r="T50" s="841" t="str">
        <f t="shared" si="2"/>
        <v/>
      </c>
      <c r="U50" s="841" t="str">
        <f t="shared" si="3"/>
        <v/>
      </c>
      <c r="V50" s="845" t="str">
        <f t="shared" si="4"/>
        <v/>
      </c>
      <c r="W50" s="831"/>
    </row>
    <row r="51" spans="1:23" ht="14.4" customHeight="1" x14ac:dyDescent="0.3">
      <c r="A51" s="893" t="s">
        <v>5682</v>
      </c>
      <c r="B51" s="841"/>
      <c r="C51" s="842"/>
      <c r="D51" s="843"/>
      <c r="E51" s="822">
        <v>1</v>
      </c>
      <c r="F51" s="823">
        <v>0.61</v>
      </c>
      <c r="G51" s="824">
        <v>3</v>
      </c>
      <c r="H51" s="825"/>
      <c r="I51" s="826"/>
      <c r="J51" s="838"/>
      <c r="K51" s="828">
        <v>0.61</v>
      </c>
      <c r="L51" s="825">
        <v>2</v>
      </c>
      <c r="M51" s="825">
        <v>21</v>
      </c>
      <c r="N51" s="829">
        <v>7</v>
      </c>
      <c r="O51" s="825" t="s">
        <v>5599</v>
      </c>
      <c r="P51" s="844" t="s">
        <v>5683</v>
      </c>
      <c r="Q51" s="830">
        <f t="shared" si="0"/>
        <v>0</v>
      </c>
      <c r="R51" s="830">
        <f t="shared" si="0"/>
        <v>0</v>
      </c>
      <c r="S51" s="841" t="str">
        <f t="shared" si="1"/>
        <v/>
      </c>
      <c r="T51" s="841" t="str">
        <f t="shared" si="2"/>
        <v/>
      </c>
      <c r="U51" s="841" t="str">
        <f t="shared" si="3"/>
        <v/>
      </c>
      <c r="V51" s="845" t="str">
        <f t="shared" si="4"/>
        <v/>
      </c>
      <c r="W51" s="831"/>
    </row>
    <row r="52" spans="1:23" ht="14.4" customHeight="1" x14ac:dyDescent="0.3">
      <c r="A52" s="893" t="s">
        <v>5684</v>
      </c>
      <c r="B52" s="841">
        <v>1</v>
      </c>
      <c r="C52" s="842">
        <v>0.4</v>
      </c>
      <c r="D52" s="843">
        <v>12</v>
      </c>
      <c r="E52" s="847"/>
      <c r="F52" s="826"/>
      <c r="G52" s="838"/>
      <c r="H52" s="822">
        <v>1</v>
      </c>
      <c r="I52" s="823">
        <v>0.31</v>
      </c>
      <c r="J52" s="824">
        <v>2</v>
      </c>
      <c r="K52" s="828">
        <v>0.31</v>
      </c>
      <c r="L52" s="825">
        <v>1</v>
      </c>
      <c r="M52" s="825">
        <v>12</v>
      </c>
      <c r="N52" s="829">
        <v>4</v>
      </c>
      <c r="O52" s="825" t="s">
        <v>5599</v>
      </c>
      <c r="P52" s="844" t="s">
        <v>5685</v>
      </c>
      <c r="Q52" s="830">
        <f t="shared" si="0"/>
        <v>0</v>
      </c>
      <c r="R52" s="830">
        <f t="shared" si="0"/>
        <v>-9.0000000000000024E-2</v>
      </c>
      <c r="S52" s="841">
        <f t="shared" si="1"/>
        <v>4</v>
      </c>
      <c r="T52" s="841">
        <f t="shared" si="2"/>
        <v>2</v>
      </c>
      <c r="U52" s="841">
        <f t="shared" si="3"/>
        <v>-2</v>
      </c>
      <c r="V52" s="845">
        <f t="shared" si="4"/>
        <v>0.5</v>
      </c>
      <c r="W52" s="831"/>
    </row>
    <row r="53" spans="1:23" ht="14.4" customHeight="1" x14ac:dyDescent="0.3">
      <c r="A53" s="893" t="s">
        <v>5686</v>
      </c>
      <c r="B53" s="841"/>
      <c r="C53" s="842"/>
      <c r="D53" s="843"/>
      <c r="E53" s="847"/>
      <c r="F53" s="826"/>
      <c r="G53" s="838"/>
      <c r="H53" s="822">
        <v>1</v>
      </c>
      <c r="I53" s="823">
        <v>0.89</v>
      </c>
      <c r="J53" s="824">
        <v>2</v>
      </c>
      <c r="K53" s="828">
        <v>0.89</v>
      </c>
      <c r="L53" s="825">
        <v>1</v>
      </c>
      <c r="M53" s="825">
        <v>12</v>
      </c>
      <c r="N53" s="829">
        <v>4</v>
      </c>
      <c r="O53" s="825" t="s">
        <v>5599</v>
      </c>
      <c r="P53" s="844" t="s">
        <v>5687</v>
      </c>
      <c r="Q53" s="830">
        <f t="shared" si="0"/>
        <v>1</v>
      </c>
      <c r="R53" s="830">
        <f t="shared" si="0"/>
        <v>0.89</v>
      </c>
      <c r="S53" s="841">
        <f t="shared" si="1"/>
        <v>4</v>
      </c>
      <c r="T53" s="841">
        <f t="shared" si="2"/>
        <v>2</v>
      </c>
      <c r="U53" s="841">
        <f t="shared" si="3"/>
        <v>-2</v>
      </c>
      <c r="V53" s="845">
        <f t="shared" si="4"/>
        <v>0.5</v>
      </c>
      <c r="W53" s="831"/>
    </row>
    <row r="54" spans="1:23" ht="14.4" customHeight="1" x14ac:dyDescent="0.3">
      <c r="A54" s="893" t="s">
        <v>5688</v>
      </c>
      <c r="B54" s="835">
        <v>1</v>
      </c>
      <c r="C54" s="836">
        <v>0.54</v>
      </c>
      <c r="D54" s="837">
        <v>2</v>
      </c>
      <c r="E54" s="847"/>
      <c r="F54" s="826"/>
      <c r="G54" s="838"/>
      <c r="H54" s="825"/>
      <c r="I54" s="826"/>
      <c r="J54" s="838"/>
      <c r="K54" s="828">
        <v>0.54</v>
      </c>
      <c r="L54" s="825">
        <v>1</v>
      </c>
      <c r="M54" s="825">
        <v>12</v>
      </c>
      <c r="N54" s="829">
        <v>4</v>
      </c>
      <c r="O54" s="825" t="s">
        <v>5599</v>
      </c>
      <c r="P54" s="844" t="s">
        <v>5689</v>
      </c>
      <c r="Q54" s="830">
        <f t="shared" si="0"/>
        <v>-1</v>
      </c>
      <c r="R54" s="830">
        <f t="shared" si="0"/>
        <v>-0.54</v>
      </c>
      <c r="S54" s="841" t="str">
        <f t="shared" si="1"/>
        <v/>
      </c>
      <c r="T54" s="841" t="str">
        <f t="shared" si="2"/>
        <v/>
      </c>
      <c r="U54" s="841" t="str">
        <f t="shared" si="3"/>
        <v/>
      </c>
      <c r="V54" s="845" t="str">
        <f t="shared" si="4"/>
        <v/>
      </c>
      <c r="W54" s="831"/>
    </row>
    <row r="55" spans="1:23" ht="14.4" customHeight="1" x14ac:dyDescent="0.3">
      <c r="A55" s="893" t="s">
        <v>5690</v>
      </c>
      <c r="B55" s="841"/>
      <c r="C55" s="842"/>
      <c r="D55" s="843"/>
      <c r="E55" s="822">
        <v>1</v>
      </c>
      <c r="F55" s="823">
        <v>0.61</v>
      </c>
      <c r="G55" s="824">
        <v>8</v>
      </c>
      <c r="H55" s="825"/>
      <c r="I55" s="826"/>
      <c r="J55" s="838"/>
      <c r="K55" s="828">
        <v>0.61</v>
      </c>
      <c r="L55" s="825">
        <v>1</v>
      </c>
      <c r="M55" s="825">
        <v>12</v>
      </c>
      <c r="N55" s="829">
        <v>4</v>
      </c>
      <c r="O55" s="825" t="s">
        <v>5599</v>
      </c>
      <c r="P55" s="844" t="s">
        <v>5691</v>
      </c>
      <c r="Q55" s="830">
        <f t="shared" si="0"/>
        <v>0</v>
      </c>
      <c r="R55" s="830">
        <f t="shared" si="0"/>
        <v>0</v>
      </c>
      <c r="S55" s="841" t="str">
        <f t="shared" si="1"/>
        <v/>
      </c>
      <c r="T55" s="841" t="str">
        <f t="shared" si="2"/>
        <v/>
      </c>
      <c r="U55" s="841" t="str">
        <f t="shared" si="3"/>
        <v/>
      </c>
      <c r="V55" s="845" t="str">
        <f t="shared" si="4"/>
        <v/>
      </c>
      <c r="W55" s="831"/>
    </row>
    <row r="56" spans="1:23" ht="14.4" customHeight="1" x14ac:dyDescent="0.3">
      <c r="A56" s="893" t="s">
        <v>5692</v>
      </c>
      <c r="B56" s="835">
        <v>1</v>
      </c>
      <c r="C56" s="836">
        <v>0.76</v>
      </c>
      <c r="D56" s="837">
        <v>28</v>
      </c>
      <c r="E56" s="847"/>
      <c r="F56" s="826"/>
      <c r="G56" s="838"/>
      <c r="H56" s="825"/>
      <c r="I56" s="826"/>
      <c r="J56" s="838"/>
      <c r="K56" s="828">
        <v>0.47</v>
      </c>
      <c r="L56" s="825">
        <v>2</v>
      </c>
      <c r="M56" s="825">
        <v>21</v>
      </c>
      <c r="N56" s="829">
        <v>7</v>
      </c>
      <c r="O56" s="825" t="s">
        <v>5599</v>
      </c>
      <c r="P56" s="844" t="s">
        <v>5693</v>
      </c>
      <c r="Q56" s="830">
        <f t="shared" si="0"/>
        <v>-1</v>
      </c>
      <c r="R56" s="830">
        <f t="shared" si="0"/>
        <v>-0.76</v>
      </c>
      <c r="S56" s="841" t="str">
        <f t="shared" si="1"/>
        <v/>
      </c>
      <c r="T56" s="841" t="str">
        <f t="shared" si="2"/>
        <v/>
      </c>
      <c r="U56" s="841" t="str">
        <f t="shared" si="3"/>
        <v/>
      </c>
      <c r="V56" s="845" t="str">
        <f t="shared" si="4"/>
        <v/>
      </c>
      <c r="W56" s="831"/>
    </row>
    <row r="57" spans="1:23" ht="14.4" customHeight="1" x14ac:dyDescent="0.3">
      <c r="A57" s="893" t="s">
        <v>5694</v>
      </c>
      <c r="B57" s="841">
        <v>2</v>
      </c>
      <c r="C57" s="842">
        <v>1.1100000000000001</v>
      </c>
      <c r="D57" s="843">
        <v>7</v>
      </c>
      <c r="E57" s="822">
        <v>2</v>
      </c>
      <c r="F57" s="823">
        <v>1.1100000000000001</v>
      </c>
      <c r="G57" s="824">
        <v>6</v>
      </c>
      <c r="H57" s="825">
        <v>1</v>
      </c>
      <c r="I57" s="826">
        <v>0.56000000000000005</v>
      </c>
      <c r="J57" s="838">
        <v>3</v>
      </c>
      <c r="K57" s="828">
        <v>0.56000000000000005</v>
      </c>
      <c r="L57" s="825">
        <v>2</v>
      </c>
      <c r="M57" s="825">
        <v>21</v>
      </c>
      <c r="N57" s="829">
        <v>7</v>
      </c>
      <c r="O57" s="825" t="s">
        <v>5599</v>
      </c>
      <c r="P57" s="844" t="s">
        <v>5695</v>
      </c>
      <c r="Q57" s="830">
        <f t="shared" si="0"/>
        <v>-1</v>
      </c>
      <c r="R57" s="830">
        <f t="shared" si="0"/>
        <v>-0.55000000000000004</v>
      </c>
      <c r="S57" s="841">
        <f t="shared" si="1"/>
        <v>7</v>
      </c>
      <c r="T57" s="841">
        <f t="shared" si="2"/>
        <v>3</v>
      </c>
      <c r="U57" s="841">
        <f t="shared" si="3"/>
        <v>-4</v>
      </c>
      <c r="V57" s="845">
        <f t="shared" si="4"/>
        <v>0.42857142857142855</v>
      </c>
      <c r="W57" s="831"/>
    </row>
    <row r="58" spans="1:23" ht="14.4" customHeight="1" x14ac:dyDescent="0.3">
      <c r="A58" s="893" t="s">
        <v>5696</v>
      </c>
      <c r="B58" s="841"/>
      <c r="C58" s="842"/>
      <c r="D58" s="843"/>
      <c r="E58" s="847">
        <v>1</v>
      </c>
      <c r="F58" s="826">
        <v>0.43</v>
      </c>
      <c r="G58" s="838">
        <v>2</v>
      </c>
      <c r="H58" s="822">
        <v>2</v>
      </c>
      <c r="I58" s="823">
        <v>0.85</v>
      </c>
      <c r="J58" s="827">
        <v>7.5</v>
      </c>
      <c r="K58" s="828">
        <v>0.43</v>
      </c>
      <c r="L58" s="825">
        <v>2</v>
      </c>
      <c r="M58" s="825">
        <v>18</v>
      </c>
      <c r="N58" s="829">
        <v>6</v>
      </c>
      <c r="O58" s="825" t="s">
        <v>5599</v>
      </c>
      <c r="P58" s="844" t="s">
        <v>5697</v>
      </c>
      <c r="Q58" s="830">
        <f t="shared" si="0"/>
        <v>2</v>
      </c>
      <c r="R58" s="830">
        <f t="shared" si="0"/>
        <v>0.85</v>
      </c>
      <c r="S58" s="841">
        <f t="shared" si="1"/>
        <v>12</v>
      </c>
      <c r="T58" s="841">
        <f t="shared" si="2"/>
        <v>15</v>
      </c>
      <c r="U58" s="841">
        <f t="shared" si="3"/>
        <v>3</v>
      </c>
      <c r="V58" s="845">
        <f t="shared" si="4"/>
        <v>1.25</v>
      </c>
      <c r="W58" s="831">
        <v>3</v>
      </c>
    </row>
    <row r="59" spans="1:23" ht="14.4" customHeight="1" x14ac:dyDescent="0.3">
      <c r="A59" s="893" t="s">
        <v>5698</v>
      </c>
      <c r="B59" s="841"/>
      <c r="C59" s="842"/>
      <c r="D59" s="843"/>
      <c r="E59" s="822">
        <v>1</v>
      </c>
      <c r="F59" s="823">
        <v>1.27</v>
      </c>
      <c r="G59" s="824">
        <v>20</v>
      </c>
      <c r="H59" s="825"/>
      <c r="I59" s="826"/>
      <c r="J59" s="838"/>
      <c r="K59" s="828">
        <v>1.24</v>
      </c>
      <c r="L59" s="825">
        <v>4</v>
      </c>
      <c r="M59" s="825">
        <v>33</v>
      </c>
      <c r="N59" s="829">
        <v>11</v>
      </c>
      <c r="O59" s="825" t="s">
        <v>5599</v>
      </c>
      <c r="P59" s="844" t="s">
        <v>5699</v>
      </c>
      <c r="Q59" s="830">
        <f t="shared" si="0"/>
        <v>0</v>
      </c>
      <c r="R59" s="830">
        <f t="shared" si="0"/>
        <v>0</v>
      </c>
      <c r="S59" s="841" t="str">
        <f t="shared" si="1"/>
        <v/>
      </c>
      <c r="T59" s="841" t="str">
        <f t="shared" si="2"/>
        <v/>
      </c>
      <c r="U59" s="841" t="str">
        <f t="shared" si="3"/>
        <v/>
      </c>
      <c r="V59" s="845" t="str">
        <f t="shared" si="4"/>
        <v/>
      </c>
      <c r="W59" s="831"/>
    </row>
    <row r="60" spans="1:23" ht="14.4" customHeight="1" x14ac:dyDescent="0.3">
      <c r="A60" s="893" t="s">
        <v>5700</v>
      </c>
      <c r="B60" s="841">
        <v>1</v>
      </c>
      <c r="C60" s="842">
        <v>0.57999999999999996</v>
      </c>
      <c r="D60" s="843">
        <v>14</v>
      </c>
      <c r="E60" s="847">
        <v>1</v>
      </c>
      <c r="F60" s="826">
        <v>0.45</v>
      </c>
      <c r="G60" s="838">
        <v>4</v>
      </c>
      <c r="H60" s="822">
        <v>3</v>
      </c>
      <c r="I60" s="823">
        <v>1.35</v>
      </c>
      <c r="J60" s="824">
        <v>3</v>
      </c>
      <c r="K60" s="828">
        <v>0.45</v>
      </c>
      <c r="L60" s="825">
        <v>1</v>
      </c>
      <c r="M60" s="825">
        <v>12</v>
      </c>
      <c r="N60" s="829">
        <v>4</v>
      </c>
      <c r="O60" s="825" t="s">
        <v>5599</v>
      </c>
      <c r="P60" s="844" t="s">
        <v>5701</v>
      </c>
      <c r="Q60" s="830">
        <f t="shared" si="0"/>
        <v>2</v>
      </c>
      <c r="R60" s="830">
        <f t="shared" si="0"/>
        <v>0.77000000000000013</v>
      </c>
      <c r="S60" s="841">
        <f t="shared" si="1"/>
        <v>12</v>
      </c>
      <c r="T60" s="841">
        <f t="shared" si="2"/>
        <v>9</v>
      </c>
      <c r="U60" s="841">
        <f t="shared" si="3"/>
        <v>-3</v>
      </c>
      <c r="V60" s="845">
        <f t="shared" si="4"/>
        <v>0.75</v>
      </c>
      <c r="W60" s="831">
        <v>1</v>
      </c>
    </row>
    <row r="61" spans="1:23" ht="14.4" customHeight="1" x14ac:dyDescent="0.3">
      <c r="A61" s="893" t="s">
        <v>5702</v>
      </c>
      <c r="B61" s="841">
        <v>3</v>
      </c>
      <c r="C61" s="842">
        <v>1.46</v>
      </c>
      <c r="D61" s="843">
        <v>7</v>
      </c>
      <c r="E61" s="822">
        <v>2</v>
      </c>
      <c r="F61" s="823">
        <v>0.97</v>
      </c>
      <c r="G61" s="824">
        <v>6</v>
      </c>
      <c r="H61" s="825">
        <v>2</v>
      </c>
      <c r="I61" s="826">
        <v>0.97</v>
      </c>
      <c r="J61" s="838">
        <v>5</v>
      </c>
      <c r="K61" s="828">
        <v>0.49</v>
      </c>
      <c r="L61" s="825">
        <v>2</v>
      </c>
      <c r="M61" s="825">
        <v>21</v>
      </c>
      <c r="N61" s="829">
        <v>7</v>
      </c>
      <c r="O61" s="825" t="s">
        <v>5599</v>
      </c>
      <c r="P61" s="844" t="s">
        <v>5703</v>
      </c>
      <c r="Q61" s="830">
        <f t="shared" si="0"/>
        <v>-1</v>
      </c>
      <c r="R61" s="830">
        <f t="shared" si="0"/>
        <v>-0.49</v>
      </c>
      <c r="S61" s="841">
        <f t="shared" si="1"/>
        <v>14</v>
      </c>
      <c r="T61" s="841">
        <f t="shared" si="2"/>
        <v>10</v>
      </c>
      <c r="U61" s="841">
        <f t="shared" si="3"/>
        <v>-4</v>
      </c>
      <c r="V61" s="845">
        <f t="shared" si="4"/>
        <v>0.7142857142857143</v>
      </c>
      <c r="W61" s="831"/>
    </row>
    <row r="62" spans="1:23" ht="14.4" customHeight="1" x14ac:dyDescent="0.3">
      <c r="A62" s="892" t="s">
        <v>5704</v>
      </c>
      <c r="B62" s="877"/>
      <c r="C62" s="878"/>
      <c r="D62" s="846"/>
      <c r="E62" s="879">
        <v>2</v>
      </c>
      <c r="F62" s="880">
        <v>1.29</v>
      </c>
      <c r="G62" s="832">
        <v>5</v>
      </c>
      <c r="H62" s="881">
        <v>1</v>
      </c>
      <c r="I62" s="882">
        <v>0.67</v>
      </c>
      <c r="J62" s="833">
        <v>11</v>
      </c>
      <c r="K62" s="883">
        <v>0.65</v>
      </c>
      <c r="L62" s="881">
        <v>3</v>
      </c>
      <c r="M62" s="881">
        <v>30</v>
      </c>
      <c r="N62" s="884">
        <v>10</v>
      </c>
      <c r="O62" s="881" t="s">
        <v>5599</v>
      </c>
      <c r="P62" s="885" t="s">
        <v>5705</v>
      </c>
      <c r="Q62" s="886">
        <f t="shared" si="0"/>
        <v>1</v>
      </c>
      <c r="R62" s="886">
        <f t="shared" si="0"/>
        <v>0.67</v>
      </c>
      <c r="S62" s="877">
        <f t="shared" si="1"/>
        <v>10</v>
      </c>
      <c r="T62" s="877">
        <f t="shared" si="2"/>
        <v>11</v>
      </c>
      <c r="U62" s="877">
        <f t="shared" si="3"/>
        <v>1</v>
      </c>
      <c r="V62" s="887">
        <f t="shared" si="4"/>
        <v>1.1000000000000001</v>
      </c>
      <c r="W62" s="834">
        <v>1</v>
      </c>
    </row>
    <row r="63" spans="1:23" ht="14.4" customHeight="1" x14ac:dyDescent="0.3">
      <c r="A63" s="893" t="s">
        <v>5706</v>
      </c>
      <c r="B63" s="841">
        <v>1</v>
      </c>
      <c r="C63" s="842">
        <v>0.34</v>
      </c>
      <c r="D63" s="843">
        <v>2</v>
      </c>
      <c r="E63" s="847"/>
      <c r="F63" s="826"/>
      <c r="G63" s="838"/>
      <c r="H63" s="822">
        <v>1</v>
      </c>
      <c r="I63" s="823">
        <v>0.35</v>
      </c>
      <c r="J63" s="824">
        <v>4</v>
      </c>
      <c r="K63" s="828">
        <v>0.34</v>
      </c>
      <c r="L63" s="825">
        <v>2</v>
      </c>
      <c r="M63" s="825">
        <v>15</v>
      </c>
      <c r="N63" s="829">
        <v>5</v>
      </c>
      <c r="O63" s="825" t="s">
        <v>5599</v>
      </c>
      <c r="P63" s="844" t="s">
        <v>5707</v>
      </c>
      <c r="Q63" s="830">
        <f t="shared" si="0"/>
        <v>0</v>
      </c>
      <c r="R63" s="830">
        <f t="shared" si="0"/>
        <v>9.9999999999999534E-3</v>
      </c>
      <c r="S63" s="841">
        <f t="shared" si="1"/>
        <v>5</v>
      </c>
      <c r="T63" s="841">
        <f t="shared" si="2"/>
        <v>4</v>
      </c>
      <c r="U63" s="841">
        <f t="shared" si="3"/>
        <v>-1</v>
      </c>
      <c r="V63" s="845">
        <f t="shared" si="4"/>
        <v>0.8</v>
      </c>
      <c r="W63" s="831"/>
    </row>
    <row r="64" spans="1:23" ht="14.4" customHeight="1" x14ac:dyDescent="0.3">
      <c r="A64" s="893" t="s">
        <v>5708</v>
      </c>
      <c r="B64" s="835">
        <v>224</v>
      </c>
      <c r="C64" s="836">
        <v>292.38</v>
      </c>
      <c r="D64" s="837">
        <v>5</v>
      </c>
      <c r="E64" s="847">
        <v>264</v>
      </c>
      <c r="F64" s="826">
        <v>344.87</v>
      </c>
      <c r="G64" s="838">
        <v>5</v>
      </c>
      <c r="H64" s="825">
        <v>263</v>
      </c>
      <c r="I64" s="826">
        <v>343.93</v>
      </c>
      <c r="J64" s="838">
        <v>5</v>
      </c>
      <c r="K64" s="828">
        <v>1.3</v>
      </c>
      <c r="L64" s="825">
        <v>2</v>
      </c>
      <c r="M64" s="825">
        <v>18</v>
      </c>
      <c r="N64" s="829">
        <v>6</v>
      </c>
      <c r="O64" s="825" t="s">
        <v>5599</v>
      </c>
      <c r="P64" s="844" t="s">
        <v>5709</v>
      </c>
      <c r="Q64" s="830">
        <f t="shared" si="0"/>
        <v>39</v>
      </c>
      <c r="R64" s="830">
        <f t="shared" si="0"/>
        <v>51.550000000000011</v>
      </c>
      <c r="S64" s="841">
        <f t="shared" si="1"/>
        <v>1578</v>
      </c>
      <c r="T64" s="841">
        <f t="shared" si="2"/>
        <v>1315</v>
      </c>
      <c r="U64" s="841">
        <f t="shared" si="3"/>
        <v>-263</v>
      </c>
      <c r="V64" s="845">
        <f t="shared" si="4"/>
        <v>0.83333333333333337</v>
      </c>
      <c r="W64" s="831">
        <v>22</v>
      </c>
    </row>
    <row r="65" spans="1:23" ht="14.4" customHeight="1" x14ac:dyDescent="0.3">
      <c r="A65" s="892" t="s">
        <v>5710</v>
      </c>
      <c r="B65" s="888">
        <v>89</v>
      </c>
      <c r="C65" s="889">
        <v>136.62</v>
      </c>
      <c r="D65" s="839">
        <v>5.6</v>
      </c>
      <c r="E65" s="890">
        <v>47</v>
      </c>
      <c r="F65" s="882">
        <v>71.59</v>
      </c>
      <c r="G65" s="840">
        <v>5.2</v>
      </c>
      <c r="H65" s="881">
        <v>38</v>
      </c>
      <c r="I65" s="882">
        <v>57.66</v>
      </c>
      <c r="J65" s="840">
        <v>5.7</v>
      </c>
      <c r="K65" s="883">
        <v>1.52</v>
      </c>
      <c r="L65" s="881">
        <v>2</v>
      </c>
      <c r="M65" s="881">
        <v>21</v>
      </c>
      <c r="N65" s="884">
        <v>7</v>
      </c>
      <c r="O65" s="881" t="s">
        <v>5599</v>
      </c>
      <c r="P65" s="885" t="s">
        <v>5709</v>
      </c>
      <c r="Q65" s="886">
        <f t="shared" si="0"/>
        <v>-51</v>
      </c>
      <c r="R65" s="886">
        <f t="shared" si="0"/>
        <v>-78.960000000000008</v>
      </c>
      <c r="S65" s="877">
        <f t="shared" si="1"/>
        <v>266</v>
      </c>
      <c r="T65" s="877">
        <f t="shared" si="2"/>
        <v>216.6</v>
      </c>
      <c r="U65" s="877">
        <f t="shared" si="3"/>
        <v>-49.400000000000006</v>
      </c>
      <c r="V65" s="887">
        <f t="shared" si="4"/>
        <v>0.81428571428571428</v>
      </c>
      <c r="W65" s="834">
        <v>11</v>
      </c>
    </row>
    <row r="66" spans="1:23" ht="14.4" customHeight="1" x14ac:dyDescent="0.3">
      <c r="A66" s="892" t="s">
        <v>5711</v>
      </c>
      <c r="B66" s="888">
        <v>1</v>
      </c>
      <c r="C66" s="889">
        <v>2.12</v>
      </c>
      <c r="D66" s="839">
        <v>7</v>
      </c>
      <c r="E66" s="890">
        <v>1</v>
      </c>
      <c r="F66" s="882">
        <v>2.12</v>
      </c>
      <c r="G66" s="840">
        <v>7</v>
      </c>
      <c r="H66" s="881">
        <v>1</v>
      </c>
      <c r="I66" s="882">
        <v>2.38</v>
      </c>
      <c r="J66" s="833">
        <v>13</v>
      </c>
      <c r="K66" s="883">
        <v>2.12</v>
      </c>
      <c r="L66" s="881">
        <v>2</v>
      </c>
      <c r="M66" s="881">
        <v>18</v>
      </c>
      <c r="N66" s="884">
        <v>6</v>
      </c>
      <c r="O66" s="881" t="s">
        <v>5599</v>
      </c>
      <c r="P66" s="885" t="s">
        <v>5709</v>
      </c>
      <c r="Q66" s="886">
        <f t="shared" si="0"/>
        <v>0</v>
      </c>
      <c r="R66" s="886">
        <f t="shared" si="0"/>
        <v>0.25999999999999979</v>
      </c>
      <c r="S66" s="877">
        <f t="shared" si="1"/>
        <v>6</v>
      </c>
      <c r="T66" s="877">
        <f t="shared" si="2"/>
        <v>13</v>
      </c>
      <c r="U66" s="877">
        <f t="shared" si="3"/>
        <v>7</v>
      </c>
      <c r="V66" s="887">
        <f t="shared" si="4"/>
        <v>2.1666666666666665</v>
      </c>
      <c r="W66" s="834">
        <v>7</v>
      </c>
    </row>
    <row r="67" spans="1:23" ht="14.4" customHeight="1" x14ac:dyDescent="0.3">
      <c r="A67" s="893" t="s">
        <v>5712</v>
      </c>
      <c r="B67" s="841">
        <v>5</v>
      </c>
      <c r="C67" s="842">
        <v>7.78</v>
      </c>
      <c r="D67" s="843">
        <v>4</v>
      </c>
      <c r="E67" s="822">
        <v>7</v>
      </c>
      <c r="F67" s="823">
        <v>10.89</v>
      </c>
      <c r="G67" s="824">
        <v>4.4000000000000004</v>
      </c>
      <c r="H67" s="825">
        <v>2</v>
      </c>
      <c r="I67" s="826">
        <v>3.11</v>
      </c>
      <c r="J67" s="838">
        <v>4</v>
      </c>
      <c r="K67" s="828">
        <v>1.56</v>
      </c>
      <c r="L67" s="825">
        <v>2</v>
      </c>
      <c r="M67" s="825">
        <v>21</v>
      </c>
      <c r="N67" s="829">
        <v>7</v>
      </c>
      <c r="O67" s="825" t="s">
        <v>5599</v>
      </c>
      <c r="P67" s="844" t="s">
        <v>5713</v>
      </c>
      <c r="Q67" s="830">
        <f t="shared" si="0"/>
        <v>-3</v>
      </c>
      <c r="R67" s="830">
        <f t="shared" si="0"/>
        <v>-4.67</v>
      </c>
      <c r="S67" s="841">
        <f t="shared" si="1"/>
        <v>14</v>
      </c>
      <c r="T67" s="841">
        <f t="shared" si="2"/>
        <v>8</v>
      </c>
      <c r="U67" s="841">
        <f t="shared" si="3"/>
        <v>-6</v>
      </c>
      <c r="V67" s="845">
        <f t="shared" si="4"/>
        <v>0.5714285714285714</v>
      </c>
      <c r="W67" s="831"/>
    </row>
    <row r="68" spans="1:23" ht="14.4" customHeight="1" x14ac:dyDescent="0.3">
      <c r="A68" s="892" t="s">
        <v>5714</v>
      </c>
      <c r="B68" s="877"/>
      <c r="C68" s="878"/>
      <c r="D68" s="846"/>
      <c r="E68" s="879">
        <v>1</v>
      </c>
      <c r="F68" s="880">
        <v>2.2400000000000002</v>
      </c>
      <c r="G68" s="832">
        <v>4</v>
      </c>
      <c r="H68" s="881">
        <v>2</v>
      </c>
      <c r="I68" s="882">
        <v>4.49</v>
      </c>
      <c r="J68" s="840">
        <v>5</v>
      </c>
      <c r="K68" s="883">
        <v>2.2400000000000002</v>
      </c>
      <c r="L68" s="881">
        <v>4</v>
      </c>
      <c r="M68" s="881">
        <v>39</v>
      </c>
      <c r="N68" s="884">
        <v>13</v>
      </c>
      <c r="O68" s="881" t="s">
        <v>5599</v>
      </c>
      <c r="P68" s="885" t="s">
        <v>5713</v>
      </c>
      <c r="Q68" s="886">
        <f t="shared" si="0"/>
        <v>2</v>
      </c>
      <c r="R68" s="886">
        <f t="shared" si="0"/>
        <v>4.49</v>
      </c>
      <c r="S68" s="877">
        <f t="shared" si="1"/>
        <v>26</v>
      </c>
      <c r="T68" s="877">
        <f t="shared" si="2"/>
        <v>10</v>
      </c>
      <c r="U68" s="877">
        <f t="shared" si="3"/>
        <v>-16</v>
      </c>
      <c r="V68" s="887">
        <f t="shared" si="4"/>
        <v>0.38461538461538464</v>
      </c>
      <c r="W68" s="834"/>
    </row>
    <row r="69" spans="1:23" ht="14.4" customHeight="1" x14ac:dyDescent="0.3">
      <c r="A69" s="893" t="s">
        <v>5715</v>
      </c>
      <c r="B69" s="841"/>
      <c r="C69" s="842"/>
      <c r="D69" s="843"/>
      <c r="E69" s="822">
        <v>2</v>
      </c>
      <c r="F69" s="823">
        <v>0.88</v>
      </c>
      <c r="G69" s="824">
        <v>5</v>
      </c>
      <c r="H69" s="825"/>
      <c r="I69" s="826"/>
      <c r="J69" s="838"/>
      <c r="K69" s="828">
        <v>0.43</v>
      </c>
      <c r="L69" s="825">
        <v>2</v>
      </c>
      <c r="M69" s="825">
        <v>15</v>
      </c>
      <c r="N69" s="829">
        <v>5</v>
      </c>
      <c r="O69" s="825" t="s">
        <v>5599</v>
      </c>
      <c r="P69" s="844" t="s">
        <v>5716</v>
      </c>
      <c r="Q69" s="830">
        <f t="shared" si="0"/>
        <v>0</v>
      </c>
      <c r="R69" s="830">
        <f t="shared" si="0"/>
        <v>0</v>
      </c>
      <c r="S69" s="841" t="str">
        <f t="shared" si="1"/>
        <v/>
      </c>
      <c r="T69" s="841" t="str">
        <f t="shared" si="2"/>
        <v/>
      </c>
      <c r="U69" s="841" t="str">
        <f t="shared" si="3"/>
        <v/>
      </c>
      <c r="V69" s="845" t="str">
        <f t="shared" si="4"/>
        <v/>
      </c>
      <c r="W69" s="831"/>
    </row>
    <row r="70" spans="1:23" ht="14.4" customHeight="1" x14ac:dyDescent="0.3">
      <c r="A70" s="893" t="s">
        <v>5717</v>
      </c>
      <c r="B70" s="841">
        <v>2</v>
      </c>
      <c r="C70" s="842">
        <v>0.52</v>
      </c>
      <c r="D70" s="843">
        <v>2</v>
      </c>
      <c r="E70" s="822">
        <v>2</v>
      </c>
      <c r="F70" s="823">
        <v>0.64</v>
      </c>
      <c r="G70" s="824">
        <v>3</v>
      </c>
      <c r="H70" s="825"/>
      <c r="I70" s="826"/>
      <c r="J70" s="838"/>
      <c r="K70" s="828">
        <v>0.32</v>
      </c>
      <c r="L70" s="825">
        <v>2</v>
      </c>
      <c r="M70" s="825">
        <v>18</v>
      </c>
      <c r="N70" s="829">
        <v>6</v>
      </c>
      <c r="O70" s="825" t="s">
        <v>5599</v>
      </c>
      <c r="P70" s="844" t="s">
        <v>5718</v>
      </c>
      <c r="Q70" s="830">
        <f t="shared" ref="Q70:R104" si="5">H70-B70</f>
        <v>-2</v>
      </c>
      <c r="R70" s="830">
        <f t="shared" si="5"/>
        <v>-0.52</v>
      </c>
      <c r="S70" s="841" t="str">
        <f t="shared" ref="S70:S104" si="6">IF(H70=0,"",H70*N70)</f>
        <v/>
      </c>
      <c r="T70" s="841" t="str">
        <f t="shared" ref="T70:T104" si="7">IF(H70=0,"",H70*J70)</f>
        <v/>
      </c>
      <c r="U70" s="841" t="str">
        <f t="shared" ref="U70:U104" si="8">IF(H70=0,"",T70-S70)</f>
        <v/>
      </c>
      <c r="V70" s="845" t="str">
        <f t="shared" ref="V70:V104" si="9">IF(H70=0,"",T70/S70)</f>
        <v/>
      </c>
      <c r="W70" s="831"/>
    </row>
    <row r="71" spans="1:23" ht="14.4" customHeight="1" x14ac:dyDescent="0.3">
      <c r="A71" s="892" t="s">
        <v>5719</v>
      </c>
      <c r="B71" s="877"/>
      <c r="C71" s="878"/>
      <c r="D71" s="846"/>
      <c r="E71" s="879"/>
      <c r="F71" s="880"/>
      <c r="G71" s="832"/>
      <c r="H71" s="881">
        <v>1</v>
      </c>
      <c r="I71" s="882">
        <v>0.48</v>
      </c>
      <c r="J71" s="840">
        <v>3</v>
      </c>
      <c r="K71" s="883">
        <v>0.48</v>
      </c>
      <c r="L71" s="881">
        <v>2</v>
      </c>
      <c r="M71" s="881">
        <v>21</v>
      </c>
      <c r="N71" s="884">
        <v>7</v>
      </c>
      <c r="O71" s="881" t="s">
        <v>5599</v>
      </c>
      <c r="P71" s="885" t="s">
        <v>5720</v>
      </c>
      <c r="Q71" s="886">
        <f t="shared" si="5"/>
        <v>1</v>
      </c>
      <c r="R71" s="886">
        <f t="shared" si="5"/>
        <v>0.48</v>
      </c>
      <c r="S71" s="877">
        <f t="shared" si="6"/>
        <v>7</v>
      </c>
      <c r="T71" s="877">
        <f t="shared" si="7"/>
        <v>3</v>
      </c>
      <c r="U71" s="877">
        <f t="shared" si="8"/>
        <v>-4</v>
      </c>
      <c r="V71" s="887">
        <f t="shared" si="9"/>
        <v>0.42857142857142855</v>
      </c>
      <c r="W71" s="834"/>
    </row>
    <row r="72" spans="1:23" ht="14.4" customHeight="1" x14ac:dyDescent="0.3">
      <c r="A72" s="893" t="s">
        <v>5721</v>
      </c>
      <c r="B72" s="841">
        <v>7</v>
      </c>
      <c r="C72" s="842">
        <v>16.559999999999999</v>
      </c>
      <c r="D72" s="843">
        <v>4.3</v>
      </c>
      <c r="E72" s="822">
        <v>17</v>
      </c>
      <c r="F72" s="823">
        <v>40.99</v>
      </c>
      <c r="G72" s="824">
        <v>3.5</v>
      </c>
      <c r="H72" s="825">
        <v>13</v>
      </c>
      <c r="I72" s="826">
        <v>31.61</v>
      </c>
      <c r="J72" s="838">
        <v>4.2</v>
      </c>
      <c r="K72" s="828">
        <v>2.4</v>
      </c>
      <c r="L72" s="825">
        <v>3</v>
      </c>
      <c r="M72" s="825">
        <v>27</v>
      </c>
      <c r="N72" s="829">
        <v>9</v>
      </c>
      <c r="O72" s="825" t="s">
        <v>5599</v>
      </c>
      <c r="P72" s="844" t="s">
        <v>5722</v>
      </c>
      <c r="Q72" s="830">
        <f t="shared" si="5"/>
        <v>6</v>
      </c>
      <c r="R72" s="830">
        <f t="shared" si="5"/>
        <v>15.05</v>
      </c>
      <c r="S72" s="841">
        <f t="shared" si="6"/>
        <v>117</v>
      </c>
      <c r="T72" s="841">
        <f t="shared" si="7"/>
        <v>54.6</v>
      </c>
      <c r="U72" s="841">
        <f t="shared" si="8"/>
        <v>-62.4</v>
      </c>
      <c r="V72" s="845">
        <f t="shared" si="9"/>
        <v>0.46666666666666667</v>
      </c>
      <c r="W72" s="831">
        <v>1</v>
      </c>
    </row>
    <row r="73" spans="1:23" ht="14.4" customHeight="1" x14ac:dyDescent="0.3">
      <c r="A73" s="892" t="s">
        <v>5723</v>
      </c>
      <c r="B73" s="877">
        <v>6</v>
      </c>
      <c r="C73" s="878">
        <v>15.73</v>
      </c>
      <c r="D73" s="846">
        <v>5.8</v>
      </c>
      <c r="E73" s="879">
        <v>5</v>
      </c>
      <c r="F73" s="880">
        <v>13.45</v>
      </c>
      <c r="G73" s="832">
        <v>6.8</v>
      </c>
      <c r="H73" s="881">
        <v>5</v>
      </c>
      <c r="I73" s="882">
        <v>15.5</v>
      </c>
      <c r="J73" s="840">
        <v>9</v>
      </c>
      <c r="K73" s="883">
        <v>2.96</v>
      </c>
      <c r="L73" s="881">
        <v>4</v>
      </c>
      <c r="M73" s="881">
        <v>33</v>
      </c>
      <c r="N73" s="884">
        <v>11</v>
      </c>
      <c r="O73" s="881" t="s">
        <v>5599</v>
      </c>
      <c r="P73" s="885" t="s">
        <v>5724</v>
      </c>
      <c r="Q73" s="886">
        <f t="shared" si="5"/>
        <v>-1</v>
      </c>
      <c r="R73" s="886">
        <f t="shared" si="5"/>
        <v>-0.23000000000000043</v>
      </c>
      <c r="S73" s="877">
        <f t="shared" si="6"/>
        <v>55</v>
      </c>
      <c r="T73" s="877">
        <f t="shared" si="7"/>
        <v>45</v>
      </c>
      <c r="U73" s="877">
        <f t="shared" si="8"/>
        <v>-10</v>
      </c>
      <c r="V73" s="887">
        <f t="shared" si="9"/>
        <v>0.81818181818181823</v>
      </c>
      <c r="W73" s="834">
        <v>3</v>
      </c>
    </row>
    <row r="74" spans="1:23" ht="14.4" customHeight="1" x14ac:dyDescent="0.3">
      <c r="A74" s="892" t="s">
        <v>5725</v>
      </c>
      <c r="B74" s="877">
        <v>2</v>
      </c>
      <c r="C74" s="878">
        <v>9.24</v>
      </c>
      <c r="D74" s="846">
        <v>7.5</v>
      </c>
      <c r="E74" s="879">
        <v>1</v>
      </c>
      <c r="F74" s="880">
        <v>3.77</v>
      </c>
      <c r="G74" s="832">
        <v>4</v>
      </c>
      <c r="H74" s="881">
        <v>2</v>
      </c>
      <c r="I74" s="882">
        <v>11.17</v>
      </c>
      <c r="J74" s="840">
        <v>6.5</v>
      </c>
      <c r="K74" s="883">
        <v>4.59</v>
      </c>
      <c r="L74" s="881">
        <v>5</v>
      </c>
      <c r="M74" s="881">
        <v>45</v>
      </c>
      <c r="N74" s="884">
        <v>15</v>
      </c>
      <c r="O74" s="881" t="s">
        <v>5599</v>
      </c>
      <c r="P74" s="885" t="s">
        <v>5726</v>
      </c>
      <c r="Q74" s="886">
        <f t="shared" si="5"/>
        <v>0</v>
      </c>
      <c r="R74" s="886">
        <f t="shared" si="5"/>
        <v>1.9299999999999997</v>
      </c>
      <c r="S74" s="877">
        <f t="shared" si="6"/>
        <v>30</v>
      </c>
      <c r="T74" s="877">
        <f t="shared" si="7"/>
        <v>13</v>
      </c>
      <c r="U74" s="877">
        <f t="shared" si="8"/>
        <v>-17</v>
      </c>
      <c r="V74" s="887">
        <f t="shared" si="9"/>
        <v>0.43333333333333335</v>
      </c>
      <c r="W74" s="834"/>
    </row>
    <row r="75" spans="1:23" ht="14.4" customHeight="1" x14ac:dyDescent="0.3">
      <c r="A75" s="893" t="s">
        <v>5727</v>
      </c>
      <c r="B75" s="835">
        <v>29</v>
      </c>
      <c r="C75" s="836">
        <v>38.22</v>
      </c>
      <c r="D75" s="837">
        <v>4.3</v>
      </c>
      <c r="E75" s="847">
        <v>29</v>
      </c>
      <c r="F75" s="826">
        <v>37.64</v>
      </c>
      <c r="G75" s="838">
        <v>4.7</v>
      </c>
      <c r="H75" s="825">
        <v>32</v>
      </c>
      <c r="I75" s="826">
        <v>42.51</v>
      </c>
      <c r="J75" s="838">
        <v>4.5</v>
      </c>
      <c r="K75" s="828">
        <v>1.26</v>
      </c>
      <c r="L75" s="825">
        <v>2</v>
      </c>
      <c r="M75" s="825">
        <v>18</v>
      </c>
      <c r="N75" s="829">
        <v>6</v>
      </c>
      <c r="O75" s="825" t="s">
        <v>5599</v>
      </c>
      <c r="P75" s="844" t="s">
        <v>5728</v>
      </c>
      <c r="Q75" s="830">
        <f t="shared" si="5"/>
        <v>3</v>
      </c>
      <c r="R75" s="830">
        <f t="shared" si="5"/>
        <v>4.2899999999999991</v>
      </c>
      <c r="S75" s="841">
        <f t="shared" si="6"/>
        <v>192</v>
      </c>
      <c r="T75" s="841">
        <f t="shared" si="7"/>
        <v>144</v>
      </c>
      <c r="U75" s="841">
        <f t="shared" si="8"/>
        <v>-48</v>
      </c>
      <c r="V75" s="845">
        <f t="shared" si="9"/>
        <v>0.75</v>
      </c>
      <c r="W75" s="831">
        <v>10</v>
      </c>
    </row>
    <row r="76" spans="1:23" ht="14.4" customHeight="1" x14ac:dyDescent="0.3">
      <c r="A76" s="892" t="s">
        <v>5729</v>
      </c>
      <c r="B76" s="888">
        <v>9</v>
      </c>
      <c r="C76" s="889">
        <v>17.32</v>
      </c>
      <c r="D76" s="839">
        <v>5.3</v>
      </c>
      <c r="E76" s="890">
        <v>4</v>
      </c>
      <c r="F76" s="882">
        <v>7.63</v>
      </c>
      <c r="G76" s="840">
        <v>6</v>
      </c>
      <c r="H76" s="881">
        <v>3</v>
      </c>
      <c r="I76" s="882">
        <v>5.72</v>
      </c>
      <c r="J76" s="840">
        <v>5.7</v>
      </c>
      <c r="K76" s="883">
        <v>1.91</v>
      </c>
      <c r="L76" s="881">
        <v>3</v>
      </c>
      <c r="M76" s="881">
        <v>30</v>
      </c>
      <c r="N76" s="884">
        <v>10</v>
      </c>
      <c r="O76" s="881" t="s">
        <v>5599</v>
      </c>
      <c r="P76" s="885" t="s">
        <v>5730</v>
      </c>
      <c r="Q76" s="886">
        <f t="shared" si="5"/>
        <v>-6</v>
      </c>
      <c r="R76" s="886">
        <f t="shared" si="5"/>
        <v>-11.600000000000001</v>
      </c>
      <c r="S76" s="877">
        <f t="shared" si="6"/>
        <v>30</v>
      </c>
      <c r="T76" s="877">
        <f t="shared" si="7"/>
        <v>17.100000000000001</v>
      </c>
      <c r="U76" s="877">
        <f t="shared" si="8"/>
        <v>-12.899999999999999</v>
      </c>
      <c r="V76" s="887">
        <f t="shared" si="9"/>
        <v>0.57000000000000006</v>
      </c>
      <c r="W76" s="834">
        <v>1</v>
      </c>
    </row>
    <row r="77" spans="1:23" ht="14.4" customHeight="1" x14ac:dyDescent="0.3">
      <c r="A77" s="892" t="s">
        <v>5731</v>
      </c>
      <c r="B77" s="888">
        <v>9</v>
      </c>
      <c r="C77" s="889">
        <v>27.4</v>
      </c>
      <c r="D77" s="839">
        <v>7.7</v>
      </c>
      <c r="E77" s="890">
        <v>2</v>
      </c>
      <c r="F77" s="882">
        <v>6.19</v>
      </c>
      <c r="G77" s="840">
        <v>6.5</v>
      </c>
      <c r="H77" s="881">
        <v>4</v>
      </c>
      <c r="I77" s="882">
        <v>12.9</v>
      </c>
      <c r="J77" s="840">
        <v>6.3</v>
      </c>
      <c r="K77" s="883">
        <v>3.32</v>
      </c>
      <c r="L77" s="881">
        <v>5</v>
      </c>
      <c r="M77" s="881">
        <v>45</v>
      </c>
      <c r="N77" s="884">
        <v>15</v>
      </c>
      <c r="O77" s="881" t="s">
        <v>5599</v>
      </c>
      <c r="P77" s="885" t="s">
        <v>5732</v>
      </c>
      <c r="Q77" s="886">
        <f t="shared" si="5"/>
        <v>-5</v>
      </c>
      <c r="R77" s="886">
        <f t="shared" si="5"/>
        <v>-14.499999999999998</v>
      </c>
      <c r="S77" s="877">
        <f t="shared" si="6"/>
        <v>60</v>
      </c>
      <c r="T77" s="877">
        <f t="shared" si="7"/>
        <v>25.2</v>
      </c>
      <c r="U77" s="877">
        <f t="shared" si="8"/>
        <v>-34.799999999999997</v>
      </c>
      <c r="V77" s="887">
        <f t="shared" si="9"/>
        <v>0.42</v>
      </c>
      <c r="W77" s="834"/>
    </row>
    <row r="78" spans="1:23" ht="14.4" customHeight="1" x14ac:dyDescent="0.3">
      <c r="A78" s="893" t="s">
        <v>5733</v>
      </c>
      <c r="B78" s="835">
        <v>1</v>
      </c>
      <c r="C78" s="836">
        <v>0.65</v>
      </c>
      <c r="D78" s="837">
        <v>3</v>
      </c>
      <c r="E78" s="847"/>
      <c r="F78" s="826"/>
      <c r="G78" s="838"/>
      <c r="H78" s="825"/>
      <c r="I78" s="826"/>
      <c r="J78" s="838"/>
      <c r="K78" s="828">
        <v>0.65</v>
      </c>
      <c r="L78" s="825">
        <v>2</v>
      </c>
      <c r="M78" s="825">
        <v>15</v>
      </c>
      <c r="N78" s="829">
        <v>5</v>
      </c>
      <c r="O78" s="825" t="s">
        <v>5599</v>
      </c>
      <c r="P78" s="844" t="s">
        <v>5734</v>
      </c>
      <c r="Q78" s="830">
        <f t="shared" si="5"/>
        <v>-1</v>
      </c>
      <c r="R78" s="830">
        <f t="shared" si="5"/>
        <v>-0.65</v>
      </c>
      <c r="S78" s="841" t="str">
        <f t="shared" si="6"/>
        <v/>
      </c>
      <c r="T78" s="841" t="str">
        <f t="shared" si="7"/>
        <v/>
      </c>
      <c r="U78" s="841" t="str">
        <f t="shared" si="8"/>
        <v/>
      </c>
      <c r="V78" s="845" t="str">
        <f t="shared" si="9"/>
        <v/>
      </c>
      <c r="W78" s="831"/>
    </row>
    <row r="79" spans="1:23" ht="14.4" customHeight="1" x14ac:dyDescent="0.3">
      <c r="A79" s="893" t="s">
        <v>5735</v>
      </c>
      <c r="B79" s="841">
        <v>17</v>
      </c>
      <c r="C79" s="842">
        <v>9.7899999999999991</v>
      </c>
      <c r="D79" s="843">
        <v>4.5999999999999996</v>
      </c>
      <c r="E79" s="847">
        <v>17</v>
      </c>
      <c r="F79" s="826">
        <v>9.57</v>
      </c>
      <c r="G79" s="838">
        <v>3.4</v>
      </c>
      <c r="H79" s="822">
        <v>27</v>
      </c>
      <c r="I79" s="823">
        <v>15.23</v>
      </c>
      <c r="J79" s="827">
        <v>4.2</v>
      </c>
      <c r="K79" s="828">
        <v>0.55000000000000004</v>
      </c>
      <c r="L79" s="825">
        <v>1</v>
      </c>
      <c r="M79" s="825">
        <v>9</v>
      </c>
      <c r="N79" s="829">
        <v>3</v>
      </c>
      <c r="O79" s="825" t="s">
        <v>5599</v>
      </c>
      <c r="P79" s="844" t="s">
        <v>5736</v>
      </c>
      <c r="Q79" s="830">
        <f t="shared" si="5"/>
        <v>10</v>
      </c>
      <c r="R79" s="830">
        <f t="shared" si="5"/>
        <v>5.4400000000000013</v>
      </c>
      <c r="S79" s="841">
        <f t="shared" si="6"/>
        <v>81</v>
      </c>
      <c r="T79" s="841">
        <f t="shared" si="7"/>
        <v>113.4</v>
      </c>
      <c r="U79" s="841">
        <f t="shared" si="8"/>
        <v>32.400000000000006</v>
      </c>
      <c r="V79" s="845">
        <f t="shared" si="9"/>
        <v>1.4000000000000001</v>
      </c>
      <c r="W79" s="831">
        <v>33</v>
      </c>
    </row>
    <row r="80" spans="1:23" ht="14.4" customHeight="1" x14ac:dyDescent="0.3">
      <c r="A80" s="892" t="s">
        <v>5737</v>
      </c>
      <c r="B80" s="877">
        <v>5</v>
      </c>
      <c r="C80" s="878">
        <v>5.03</v>
      </c>
      <c r="D80" s="846">
        <v>9.1999999999999993</v>
      </c>
      <c r="E80" s="890">
        <v>7</v>
      </c>
      <c r="F80" s="882">
        <v>5.91</v>
      </c>
      <c r="G80" s="840">
        <v>6.9</v>
      </c>
      <c r="H80" s="879">
        <v>7</v>
      </c>
      <c r="I80" s="880">
        <v>5.51</v>
      </c>
      <c r="J80" s="833">
        <v>6.4</v>
      </c>
      <c r="K80" s="883">
        <v>0.79</v>
      </c>
      <c r="L80" s="881">
        <v>2</v>
      </c>
      <c r="M80" s="881">
        <v>15</v>
      </c>
      <c r="N80" s="884">
        <v>5</v>
      </c>
      <c r="O80" s="881" t="s">
        <v>5599</v>
      </c>
      <c r="P80" s="885" t="s">
        <v>5736</v>
      </c>
      <c r="Q80" s="886">
        <f t="shared" si="5"/>
        <v>2</v>
      </c>
      <c r="R80" s="886">
        <f t="shared" si="5"/>
        <v>0.47999999999999954</v>
      </c>
      <c r="S80" s="877">
        <f t="shared" si="6"/>
        <v>35</v>
      </c>
      <c r="T80" s="877">
        <f t="shared" si="7"/>
        <v>44.800000000000004</v>
      </c>
      <c r="U80" s="877">
        <f t="shared" si="8"/>
        <v>9.8000000000000043</v>
      </c>
      <c r="V80" s="887">
        <f t="shared" si="9"/>
        <v>1.28</v>
      </c>
      <c r="W80" s="834">
        <v>12</v>
      </c>
    </row>
    <row r="81" spans="1:23" ht="14.4" customHeight="1" x14ac:dyDescent="0.3">
      <c r="A81" s="892" t="s">
        <v>5738</v>
      </c>
      <c r="B81" s="877"/>
      <c r="C81" s="878"/>
      <c r="D81" s="846"/>
      <c r="E81" s="890"/>
      <c r="F81" s="882"/>
      <c r="G81" s="840"/>
      <c r="H81" s="879">
        <v>1</v>
      </c>
      <c r="I81" s="880">
        <v>1.35</v>
      </c>
      <c r="J81" s="832">
        <v>4</v>
      </c>
      <c r="K81" s="883">
        <v>1.35</v>
      </c>
      <c r="L81" s="881">
        <v>3</v>
      </c>
      <c r="M81" s="881">
        <v>27</v>
      </c>
      <c r="N81" s="884">
        <v>9</v>
      </c>
      <c r="O81" s="881" t="s">
        <v>5599</v>
      </c>
      <c r="P81" s="885" t="s">
        <v>5736</v>
      </c>
      <c r="Q81" s="886">
        <f t="shared" si="5"/>
        <v>1</v>
      </c>
      <c r="R81" s="886">
        <f t="shared" si="5"/>
        <v>1.35</v>
      </c>
      <c r="S81" s="877">
        <f t="shared" si="6"/>
        <v>9</v>
      </c>
      <c r="T81" s="877">
        <f t="shared" si="7"/>
        <v>4</v>
      </c>
      <c r="U81" s="877">
        <f t="shared" si="8"/>
        <v>-5</v>
      </c>
      <c r="V81" s="887">
        <f t="shared" si="9"/>
        <v>0.44444444444444442</v>
      </c>
      <c r="W81" s="834"/>
    </row>
    <row r="82" spans="1:23" ht="14.4" customHeight="1" x14ac:dyDescent="0.3">
      <c r="A82" s="893" t="s">
        <v>5739</v>
      </c>
      <c r="B82" s="835">
        <v>11</v>
      </c>
      <c r="C82" s="836">
        <v>5.89</v>
      </c>
      <c r="D82" s="837">
        <v>4.8</v>
      </c>
      <c r="E82" s="847">
        <v>7</v>
      </c>
      <c r="F82" s="826">
        <v>3.01</v>
      </c>
      <c r="G82" s="838">
        <v>2</v>
      </c>
      <c r="H82" s="825">
        <v>7</v>
      </c>
      <c r="I82" s="826">
        <v>3.01</v>
      </c>
      <c r="J82" s="838">
        <v>2.1</v>
      </c>
      <c r="K82" s="828">
        <v>0.46</v>
      </c>
      <c r="L82" s="825">
        <v>2</v>
      </c>
      <c r="M82" s="825">
        <v>18</v>
      </c>
      <c r="N82" s="829">
        <v>6</v>
      </c>
      <c r="O82" s="825" t="s">
        <v>5599</v>
      </c>
      <c r="P82" s="844" t="s">
        <v>5740</v>
      </c>
      <c r="Q82" s="830">
        <f t="shared" si="5"/>
        <v>-4</v>
      </c>
      <c r="R82" s="830">
        <f t="shared" si="5"/>
        <v>-2.88</v>
      </c>
      <c r="S82" s="841">
        <f t="shared" si="6"/>
        <v>42</v>
      </c>
      <c r="T82" s="841">
        <f t="shared" si="7"/>
        <v>14.700000000000001</v>
      </c>
      <c r="U82" s="841">
        <f t="shared" si="8"/>
        <v>-27.299999999999997</v>
      </c>
      <c r="V82" s="845">
        <f t="shared" si="9"/>
        <v>0.35000000000000003</v>
      </c>
      <c r="W82" s="831"/>
    </row>
    <row r="83" spans="1:23" ht="14.4" customHeight="1" x14ac:dyDescent="0.3">
      <c r="A83" s="892" t="s">
        <v>5741</v>
      </c>
      <c r="B83" s="888">
        <v>4</v>
      </c>
      <c r="C83" s="889">
        <v>2.4</v>
      </c>
      <c r="D83" s="839">
        <v>5.8</v>
      </c>
      <c r="E83" s="890">
        <v>1</v>
      </c>
      <c r="F83" s="882">
        <v>0.65</v>
      </c>
      <c r="G83" s="840">
        <v>9</v>
      </c>
      <c r="H83" s="881">
        <v>2</v>
      </c>
      <c r="I83" s="882">
        <v>1.3</v>
      </c>
      <c r="J83" s="833">
        <v>9.5</v>
      </c>
      <c r="K83" s="883">
        <v>0.65</v>
      </c>
      <c r="L83" s="881">
        <v>3</v>
      </c>
      <c r="M83" s="881">
        <v>24</v>
      </c>
      <c r="N83" s="884">
        <v>8</v>
      </c>
      <c r="O83" s="881" t="s">
        <v>5599</v>
      </c>
      <c r="P83" s="885" t="s">
        <v>5740</v>
      </c>
      <c r="Q83" s="886">
        <f t="shared" si="5"/>
        <v>-2</v>
      </c>
      <c r="R83" s="886">
        <f t="shared" si="5"/>
        <v>-1.0999999999999999</v>
      </c>
      <c r="S83" s="877">
        <f t="shared" si="6"/>
        <v>16</v>
      </c>
      <c r="T83" s="877">
        <f t="shared" si="7"/>
        <v>19</v>
      </c>
      <c r="U83" s="877">
        <f t="shared" si="8"/>
        <v>3</v>
      </c>
      <c r="V83" s="887">
        <f t="shared" si="9"/>
        <v>1.1875</v>
      </c>
      <c r="W83" s="834">
        <v>4</v>
      </c>
    </row>
    <row r="84" spans="1:23" ht="14.4" customHeight="1" x14ac:dyDescent="0.3">
      <c r="A84" s="892" t="s">
        <v>5742</v>
      </c>
      <c r="B84" s="888">
        <v>1</v>
      </c>
      <c r="C84" s="889">
        <v>0.69</v>
      </c>
      <c r="D84" s="839">
        <v>2</v>
      </c>
      <c r="E84" s="890"/>
      <c r="F84" s="882"/>
      <c r="G84" s="840"/>
      <c r="H84" s="881"/>
      <c r="I84" s="882"/>
      <c r="J84" s="840"/>
      <c r="K84" s="883">
        <v>1</v>
      </c>
      <c r="L84" s="881">
        <v>3</v>
      </c>
      <c r="M84" s="881">
        <v>30</v>
      </c>
      <c r="N84" s="884">
        <v>10</v>
      </c>
      <c r="O84" s="881" t="s">
        <v>5599</v>
      </c>
      <c r="P84" s="885" t="s">
        <v>5740</v>
      </c>
      <c r="Q84" s="886">
        <f t="shared" si="5"/>
        <v>-1</v>
      </c>
      <c r="R84" s="886">
        <f t="shared" si="5"/>
        <v>-0.69</v>
      </c>
      <c r="S84" s="877" t="str">
        <f t="shared" si="6"/>
        <v/>
      </c>
      <c r="T84" s="877" t="str">
        <f t="shared" si="7"/>
        <v/>
      </c>
      <c r="U84" s="877" t="str">
        <f t="shared" si="8"/>
        <v/>
      </c>
      <c r="V84" s="887" t="str">
        <f t="shared" si="9"/>
        <v/>
      </c>
      <c r="W84" s="834"/>
    </row>
    <row r="85" spans="1:23" ht="14.4" customHeight="1" x14ac:dyDescent="0.3">
      <c r="A85" s="893" t="s">
        <v>5743</v>
      </c>
      <c r="B85" s="841"/>
      <c r="C85" s="842"/>
      <c r="D85" s="843"/>
      <c r="E85" s="847"/>
      <c r="F85" s="826"/>
      <c r="G85" s="838"/>
      <c r="H85" s="822">
        <v>1</v>
      </c>
      <c r="I85" s="823">
        <v>0.42</v>
      </c>
      <c r="J85" s="824">
        <v>4</v>
      </c>
      <c r="K85" s="828">
        <v>0.42</v>
      </c>
      <c r="L85" s="825">
        <v>2</v>
      </c>
      <c r="M85" s="825">
        <v>18</v>
      </c>
      <c r="N85" s="829">
        <v>6</v>
      </c>
      <c r="O85" s="825" t="s">
        <v>5599</v>
      </c>
      <c r="P85" s="844" t="s">
        <v>5744</v>
      </c>
      <c r="Q85" s="830">
        <f t="shared" si="5"/>
        <v>1</v>
      </c>
      <c r="R85" s="830">
        <f t="shared" si="5"/>
        <v>0.42</v>
      </c>
      <c r="S85" s="841">
        <f t="shared" si="6"/>
        <v>6</v>
      </c>
      <c r="T85" s="841">
        <f t="shared" si="7"/>
        <v>4</v>
      </c>
      <c r="U85" s="841">
        <f t="shared" si="8"/>
        <v>-2</v>
      </c>
      <c r="V85" s="845">
        <f t="shared" si="9"/>
        <v>0.66666666666666663</v>
      </c>
      <c r="W85" s="831"/>
    </row>
    <row r="86" spans="1:23" ht="14.4" customHeight="1" x14ac:dyDescent="0.3">
      <c r="A86" s="893" t="s">
        <v>5745</v>
      </c>
      <c r="B86" s="841"/>
      <c r="C86" s="842"/>
      <c r="D86" s="843"/>
      <c r="E86" s="847"/>
      <c r="F86" s="826"/>
      <c r="G86" s="838"/>
      <c r="H86" s="822">
        <v>1</v>
      </c>
      <c r="I86" s="823">
        <v>0.46</v>
      </c>
      <c r="J86" s="824">
        <v>3</v>
      </c>
      <c r="K86" s="828">
        <v>0.46</v>
      </c>
      <c r="L86" s="825">
        <v>2</v>
      </c>
      <c r="M86" s="825">
        <v>15</v>
      </c>
      <c r="N86" s="829">
        <v>5</v>
      </c>
      <c r="O86" s="825" t="s">
        <v>5599</v>
      </c>
      <c r="P86" s="844" t="s">
        <v>5746</v>
      </c>
      <c r="Q86" s="830">
        <f t="shared" si="5"/>
        <v>1</v>
      </c>
      <c r="R86" s="830">
        <f t="shared" si="5"/>
        <v>0.46</v>
      </c>
      <c r="S86" s="841">
        <f t="shared" si="6"/>
        <v>5</v>
      </c>
      <c r="T86" s="841">
        <f t="shared" si="7"/>
        <v>3</v>
      </c>
      <c r="U86" s="841">
        <f t="shared" si="8"/>
        <v>-2</v>
      </c>
      <c r="V86" s="845">
        <f t="shared" si="9"/>
        <v>0.6</v>
      </c>
      <c r="W86" s="831"/>
    </row>
    <row r="87" spans="1:23" ht="14.4" customHeight="1" x14ac:dyDescent="0.3">
      <c r="A87" s="893" t="s">
        <v>5747</v>
      </c>
      <c r="B87" s="835">
        <v>1</v>
      </c>
      <c r="C87" s="836">
        <v>0.53</v>
      </c>
      <c r="D87" s="837">
        <v>3</v>
      </c>
      <c r="E87" s="847"/>
      <c r="F87" s="826"/>
      <c r="G87" s="838"/>
      <c r="H87" s="825"/>
      <c r="I87" s="826"/>
      <c r="J87" s="838"/>
      <c r="K87" s="828">
        <v>0.53</v>
      </c>
      <c r="L87" s="825">
        <v>1</v>
      </c>
      <c r="M87" s="825">
        <v>12</v>
      </c>
      <c r="N87" s="829">
        <v>4</v>
      </c>
      <c r="O87" s="825" t="s">
        <v>5599</v>
      </c>
      <c r="P87" s="844" t="s">
        <v>5748</v>
      </c>
      <c r="Q87" s="830">
        <f t="shared" si="5"/>
        <v>-1</v>
      </c>
      <c r="R87" s="830">
        <f t="shared" si="5"/>
        <v>-0.53</v>
      </c>
      <c r="S87" s="841" t="str">
        <f t="shared" si="6"/>
        <v/>
      </c>
      <c r="T87" s="841" t="str">
        <f t="shared" si="7"/>
        <v/>
      </c>
      <c r="U87" s="841" t="str">
        <f t="shared" si="8"/>
        <v/>
      </c>
      <c r="V87" s="845" t="str">
        <f t="shared" si="9"/>
        <v/>
      </c>
      <c r="W87" s="831"/>
    </row>
    <row r="88" spans="1:23" ht="14.4" customHeight="1" x14ac:dyDescent="0.3">
      <c r="A88" s="893" t="s">
        <v>5749</v>
      </c>
      <c r="B88" s="835">
        <v>1</v>
      </c>
      <c r="C88" s="836">
        <v>0.7</v>
      </c>
      <c r="D88" s="837">
        <v>3</v>
      </c>
      <c r="E88" s="847"/>
      <c r="F88" s="826"/>
      <c r="G88" s="838"/>
      <c r="H88" s="825"/>
      <c r="I88" s="826"/>
      <c r="J88" s="838"/>
      <c r="K88" s="828">
        <v>0.7</v>
      </c>
      <c r="L88" s="825">
        <v>1</v>
      </c>
      <c r="M88" s="825">
        <v>12</v>
      </c>
      <c r="N88" s="829">
        <v>4</v>
      </c>
      <c r="O88" s="825" t="s">
        <v>5599</v>
      </c>
      <c r="P88" s="844" t="s">
        <v>5750</v>
      </c>
      <c r="Q88" s="830">
        <f t="shared" si="5"/>
        <v>-1</v>
      </c>
      <c r="R88" s="830">
        <f t="shared" si="5"/>
        <v>-0.7</v>
      </c>
      <c r="S88" s="841" t="str">
        <f t="shared" si="6"/>
        <v/>
      </c>
      <c r="T88" s="841" t="str">
        <f t="shared" si="7"/>
        <v/>
      </c>
      <c r="U88" s="841" t="str">
        <f t="shared" si="8"/>
        <v/>
      </c>
      <c r="V88" s="845" t="str">
        <f t="shared" si="9"/>
        <v/>
      </c>
      <c r="W88" s="831"/>
    </row>
    <row r="89" spans="1:23" ht="14.4" customHeight="1" x14ac:dyDescent="0.3">
      <c r="A89" s="893" t="s">
        <v>5751</v>
      </c>
      <c r="B89" s="841"/>
      <c r="C89" s="842"/>
      <c r="D89" s="843"/>
      <c r="E89" s="847"/>
      <c r="F89" s="826"/>
      <c r="G89" s="838"/>
      <c r="H89" s="822">
        <v>1</v>
      </c>
      <c r="I89" s="823">
        <v>0.56000000000000005</v>
      </c>
      <c r="J89" s="827">
        <v>10</v>
      </c>
      <c r="K89" s="828">
        <v>0.56000000000000005</v>
      </c>
      <c r="L89" s="825">
        <v>2</v>
      </c>
      <c r="M89" s="825">
        <v>15</v>
      </c>
      <c r="N89" s="829">
        <v>5</v>
      </c>
      <c r="O89" s="825" t="s">
        <v>5599</v>
      </c>
      <c r="P89" s="844" t="s">
        <v>5752</v>
      </c>
      <c r="Q89" s="830">
        <f t="shared" si="5"/>
        <v>1</v>
      </c>
      <c r="R89" s="830">
        <f t="shared" si="5"/>
        <v>0.56000000000000005</v>
      </c>
      <c r="S89" s="841">
        <f t="shared" si="6"/>
        <v>5</v>
      </c>
      <c r="T89" s="841">
        <f t="shared" si="7"/>
        <v>10</v>
      </c>
      <c r="U89" s="841">
        <f t="shared" si="8"/>
        <v>5</v>
      </c>
      <c r="V89" s="845">
        <f t="shared" si="9"/>
        <v>2</v>
      </c>
      <c r="W89" s="831">
        <v>5</v>
      </c>
    </row>
    <row r="90" spans="1:23" ht="14.4" customHeight="1" x14ac:dyDescent="0.3">
      <c r="A90" s="893" t="s">
        <v>5753</v>
      </c>
      <c r="B90" s="841">
        <v>1</v>
      </c>
      <c r="C90" s="842">
        <v>3.04</v>
      </c>
      <c r="D90" s="843">
        <v>4</v>
      </c>
      <c r="E90" s="847">
        <v>1</v>
      </c>
      <c r="F90" s="826">
        <v>3.04</v>
      </c>
      <c r="G90" s="838">
        <v>4</v>
      </c>
      <c r="H90" s="822">
        <v>2</v>
      </c>
      <c r="I90" s="823">
        <v>6.09</v>
      </c>
      <c r="J90" s="824">
        <v>5</v>
      </c>
      <c r="K90" s="828">
        <v>3.04</v>
      </c>
      <c r="L90" s="825">
        <v>4</v>
      </c>
      <c r="M90" s="825">
        <v>36</v>
      </c>
      <c r="N90" s="829">
        <v>12</v>
      </c>
      <c r="O90" s="825" t="s">
        <v>5599</v>
      </c>
      <c r="P90" s="844" t="s">
        <v>5754</v>
      </c>
      <c r="Q90" s="830">
        <f t="shared" si="5"/>
        <v>1</v>
      </c>
      <c r="R90" s="830">
        <f t="shared" si="5"/>
        <v>3.05</v>
      </c>
      <c r="S90" s="841">
        <f t="shared" si="6"/>
        <v>24</v>
      </c>
      <c r="T90" s="841">
        <f t="shared" si="7"/>
        <v>10</v>
      </c>
      <c r="U90" s="841">
        <f t="shared" si="8"/>
        <v>-14</v>
      </c>
      <c r="V90" s="845">
        <f t="shared" si="9"/>
        <v>0.41666666666666669</v>
      </c>
      <c r="W90" s="831"/>
    </row>
    <row r="91" spans="1:23" ht="14.4" customHeight="1" x14ac:dyDescent="0.3">
      <c r="A91" s="893" t="s">
        <v>5755</v>
      </c>
      <c r="B91" s="841"/>
      <c r="C91" s="842"/>
      <c r="D91" s="843"/>
      <c r="E91" s="847"/>
      <c r="F91" s="826"/>
      <c r="G91" s="838"/>
      <c r="H91" s="822">
        <v>2</v>
      </c>
      <c r="I91" s="823">
        <v>2.06</v>
      </c>
      <c r="J91" s="824">
        <v>4.5</v>
      </c>
      <c r="K91" s="828">
        <v>1.03</v>
      </c>
      <c r="L91" s="825">
        <v>2</v>
      </c>
      <c r="M91" s="825">
        <v>18</v>
      </c>
      <c r="N91" s="829">
        <v>6</v>
      </c>
      <c r="O91" s="825" t="s">
        <v>5599</v>
      </c>
      <c r="P91" s="844" t="s">
        <v>5754</v>
      </c>
      <c r="Q91" s="830">
        <f t="shared" si="5"/>
        <v>2</v>
      </c>
      <c r="R91" s="830">
        <f t="shared" si="5"/>
        <v>2.06</v>
      </c>
      <c r="S91" s="841">
        <f t="shared" si="6"/>
        <v>12</v>
      </c>
      <c r="T91" s="841">
        <f t="shared" si="7"/>
        <v>9</v>
      </c>
      <c r="U91" s="841">
        <f t="shared" si="8"/>
        <v>-3</v>
      </c>
      <c r="V91" s="845">
        <f t="shared" si="9"/>
        <v>0.75</v>
      </c>
      <c r="W91" s="831"/>
    </row>
    <row r="92" spans="1:23" ht="14.4" customHeight="1" x14ac:dyDescent="0.3">
      <c r="A92" s="893" t="s">
        <v>5756</v>
      </c>
      <c r="B92" s="841"/>
      <c r="C92" s="842"/>
      <c r="D92" s="843"/>
      <c r="E92" s="822">
        <v>1</v>
      </c>
      <c r="F92" s="823">
        <v>1.01</v>
      </c>
      <c r="G92" s="824">
        <v>8</v>
      </c>
      <c r="H92" s="825"/>
      <c r="I92" s="826"/>
      <c r="J92" s="838"/>
      <c r="K92" s="828">
        <v>0.93</v>
      </c>
      <c r="L92" s="825">
        <v>3</v>
      </c>
      <c r="M92" s="825">
        <v>27</v>
      </c>
      <c r="N92" s="829">
        <v>9</v>
      </c>
      <c r="O92" s="825" t="s">
        <v>5599</v>
      </c>
      <c r="P92" s="844" t="s">
        <v>5757</v>
      </c>
      <c r="Q92" s="830">
        <f t="shared" si="5"/>
        <v>0</v>
      </c>
      <c r="R92" s="830">
        <f t="shared" si="5"/>
        <v>0</v>
      </c>
      <c r="S92" s="841" t="str">
        <f t="shared" si="6"/>
        <v/>
      </c>
      <c r="T92" s="841" t="str">
        <f t="shared" si="7"/>
        <v/>
      </c>
      <c r="U92" s="841" t="str">
        <f t="shared" si="8"/>
        <v/>
      </c>
      <c r="V92" s="845" t="str">
        <f t="shared" si="9"/>
        <v/>
      </c>
      <c r="W92" s="831"/>
    </row>
    <row r="93" spans="1:23" ht="14.4" customHeight="1" x14ac:dyDescent="0.3">
      <c r="A93" s="893" t="s">
        <v>5758</v>
      </c>
      <c r="B93" s="841">
        <v>1</v>
      </c>
      <c r="C93" s="842">
        <v>0.54</v>
      </c>
      <c r="D93" s="843">
        <v>10</v>
      </c>
      <c r="E93" s="847"/>
      <c r="F93" s="826"/>
      <c r="G93" s="838"/>
      <c r="H93" s="822">
        <v>1</v>
      </c>
      <c r="I93" s="823">
        <v>0.57999999999999996</v>
      </c>
      <c r="J93" s="827">
        <v>22</v>
      </c>
      <c r="K93" s="828">
        <v>0.54</v>
      </c>
      <c r="L93" s="825">
        <v>2</v>
      </c>
      <c r="M93" s="825">
        <v>21</v>
      </c>
      <c r="N93" s="829">
        <v>7</v>
      </c>
      <c r="O93" s="825" t="s">
        <v>5599</v>
      </c>
      <c r="P93" s="844" t="s">
        <v>5759</v>
      </c>
      <c r="Q93" s="830">
        <f t="shared" si="5"/>
        <v>0</v>
      </c>
      <c r="R93" s="830">
        <f t="shared" si="5"/>
        <v>3.9999999999999925E-2</v>
      </c>
      <c r="S93" s="841">
        <f t="shared" si="6"/>
        <v>7</v>
      </c>
      <c r="T93" s="841">
        <f t="shared" si="7"/>
        <v>22</v>
      </c>
      <c r="U93" s="841">
        <f t="shared" si="8"/>
        <v>15</v>
      </c>
      <c r="V93" s="845">
        <f t="shared" si="9"/>
        <v>3.1428571428571428</v>
      </c>
      <c r="W93" s="831">
        <v>15</v>
      </c>
    </row>
    <row r="94" spans="1:23" ht="14.4" customHeight="1" x14ac:dyDescent="0.3">
      <c r="A94" s="892" t="s">
        <v>5760</v>
      </c>
      <c r="B94" s="877"/>
      <c r="C94" s="878"/>
      <c r="D94" s="846"/>
      <c r="E94" s="890"/>
      <c r="F94" s="882"/>
      <c r="G94" s="840"/>
      <c r="H94" s="879">
        <v>1</v>
      </c>
      <c r="I94" s="880">
        <v>0.82</v>
      </c>
      <c r="J94" s="832">
        <v>9</v>
      </c>
      <c r="K94" s="883">
        <v>0.82</v>
      </c>
      <c r="L94" s="881">
        <v>3</v>
      </c>
      <c r="M94" s="881">
        <v>30</v>
      </c>
      <c r="N94" s="884">
        <v>10</v>
      </c>
      <c r="O94" s="881" t="s">
        <v>5599</v>
      </c>
      <c r="P94" s="885" t="s">
        <v>5761</v>
      </c>
      <c r="Q94" s="886">
        <f t="shared" si="5"/>
        <v>1</v>
      </c>
      <c r="R94" s="886">
        <f t="shared" si="5"/>
        <v>0.82</v>
      </c>
      <c r="S94" s="877">
        <f t="shared" si="6"/>
        <v>10</v>
      </c>
      <c r="T94" s="877">
        <f t="shared" si="7"/>
        <v>9</v>
      </c>
      <c r="U94" s="877">
        <f t="shared" si="8"/>
        <v>-1</v>
      </c>
      <c r="V94" s="887">
        <f t="shared" si="9"/>
        <v>0.9</v>
      </c>
      <c r="W94" s="834"/>
    </row>
    <row r="95" spans="1:23" ht="14.4" customHeight="1" x14ac:dyDescent="0.3">
      <c r="A95" s="892" t="s">
        <v>5762</v>
      </c>
      <c r="B95" s="877"/>
      <c r="C95" s="878"/>
      <c r="D95" s="846"/>
      <c r="E95" s="890">
        <v>1</v>
      </c>
      <c r="F95" s="882">
        <v>1.31</v>
      </c>
      <c r="G95" s="840">
        <v>15</v>
      </c>
      <c r="H95" s="879"/>
      <c r="I95" s="880"/>
      <c r="J95" s="832"/>
      <c r="K95" s="883">
        <v>1.31</v>
      </c>
      <c r="L95" s="881">
        <v>4</v>
      </c>
      <c r="M95" s="881">
        <v>39</v>
      </c>
      <c r="N95" s="884">
        <v>13</v>
      </c>
      <c r="O95" s="881" t="s">
        <v>5599</v>
      </c>
      <c r="P95" s="885" t="s">
        <v>5763</v>
      </c>
      <c r="Q95" s="886">
        <f t="shared" si="5"/>
        <v>0</v>
      </c>
      <c r="R95" s="886">
        <f t="shared" si="5"/>
        <v>0</v>
      </c>
      <c r="S95" s="877" t="str">
        <f t="shared" si="6"/>
        <v/>
      </c>
      <c r="T95" s="877" t="str">
        <f t="shared" si="7"/>
        <v/>
      </c>
      <c r="U95" s="877" t="str">
        <f t="shared" si="8"/>
        <v/>
      </c>
      <c r="V95" s="887" t="str">
        <f t="shared" si="9"/>
        <v/>
      </c>
      <c r="W95" s="834"/>
    </row>
    <row r="96" spans="1:23" ht="14.4" customHeight="1" x14ac:dyDescent="0.3">
      <c r="A96" s="893" t="s">
        <v>5764</v>
      </c>
      <c r="B96" s="841"/>
      <c r="C96" s="842"/>
      <c r="D96" s="843"/>
      <c r="E96" s="847"/>
      <c r="F96" s="826"/>
      <c r="G96" s="838"/>
      <c r="H96" s="822">
        <v>1</v>
      </c>
      <c r="I96" s="823">
        <v>0.75</v>
      </c>
      <c r="J96" s="824">
        <v>2</v>
      </c>
      <c r="K96" s="828">
        <v>1.99</v>
      </c>
      <c r="L96" s="825">
        <v>6</v>
      </c>
      <c r="M96" s="825">
        <v>51</v>
      </c>
      <c r="N96" s="829">
        <v>17</v>
      </c>
      <c r="O96" s="825" t="s">
        <v>5599</v>
      </c>
      <c r="P96" s="844" t="s">
        <v>5765</v>
      </c>
      <c r="Q96" s="830">
        <f t="shared" si="5"/>
        <v>1</v>
      </c>
      <c r="R96" s="830">
        <f t="shared" si="5"/>
        <v>0.75</v>
      </c>
      <c r="S96" s="841">
        <f t="shared" si="6"/>
        <v>17</v>
      </c>
      <c r="T96" s="841">
        <f t="shared" si="7"/>
        <v>2</v>
      </c>
      <c r="U96" s="841">
        <f t="shared" si="8"/>
        <v>-15</v>
      </c>
      <c r="V96" s="845">
        <f t="shared" si="9"/>
        <v>0.11764705882352941</v>
      </c>
      <c r="W96" s="831"/>
    </row>
    <row r="97" spans="1:23" ht="14.4" customHeight="1" x14ac:dyDescent="0.3">
      <c r="A97" s="893" t="s">
        <v>5766</v>
      </c>
      <c r="B97" s="841">
        <v>1</v>
      </c>
      <c r="C97" s="842">
        <v>1.28</v>
      </c>
      <c r="D97" s="843">
        <v>4</v>
      </c>
      <c r="E97" s="847"/>
      <c r="F97" s="826"/>
      <c r="G97" s="838"/>
      <c r="H97" s="822">
        <v>2</v>
      </c>
      <c r="I97" s="823">
        <v>3.21</v>
      </c>
      <c r="J97" s="824">
        <v>5.5</v>
      </c>
      <c r="K97" s="828">
        <v>1.28</v>
      </c>
      <c r="L97" s="825">
        <v>3</v>
      </c>
      <c r="M97" s="825">
        <v>24</v>
      </c>
      <c r="N97" s="829">
        <v>8</v>
      </c>
      <c r="O97" s="825" t="s">
        <v>5599</v>
      </c>
      <c r="P97" s="844" t="s">
        <v>5767</v>
      </c>
      <c r="Q97" s="830">
        <f t="shared" si="5"/>
        <v>1</v>
      </c>
      <c r="R97" s="830">
        <f t="shared" si="5"/>
        <v>1.93</v>
      </c>
      <c r="S97" s="841">
        <f t="shared" si="6"/>
        <v>16</v>
      </c>
      <c r="T97" s="841">
        <f t="shared" si="7"/>
        <v>11</v>
      </c>
      <c r="U97" s="841">
        <f t="shared" si="8"/>
        <v>-5</v>
      </c>
      <c r="V97" s="845">
        <f t="shared" si="9"/>
        <v>0.6875</v>
      </c>
      <c r="W97" s="831"/>
    </row>
    <row r="98" spans="1:23" ht="14.4" customHeight="1" x14ac:dyDescent="0.3">
      <c r="A98" s="893" t="s">
        <v>5768</v>
      </c>
      <c r="B98" s="841"/>
      <c r="C98" s="842"/>
      <c r="D98" s="843"/>
      <c r="E98" s="847"/>
      <c r="F98" s="826"/>
      <c r="G98" s="838"/>
      <c r="H98" s="822">
        <v>1</v>
      </c>
      <c r="I98" s="823">
        <v>0.39</v>
      </c>
      <c r="J98" s="824">
        <v>3</v>
      </c>
      <c r="K98" s="828">
        <v>0.39</v>
      </c>
      <c r="L98" s="825">
        <v>2</v>
      </c>
      <c r="M98" s="825">
        <v>15</v>
      </c>
      <c r="N98" s="829">
        <v>5</v>
      </c>
      <c r="O98" s="825" t="s">
        <v>5599</v>
      </c>
      <c r="P98" s="844" t="s">
        <v>5769</v>
      </c>
      <c r="Q98" s="830">
        <f t="shared" si="5"/>
        <v>1</v>
      </c>
      <c r="R98" s="830">
        <f t="shared" si="5"/>
        <v>0.39</v>
      </c>
      <c r="S98" s="841">
        <f t="shared" si="6"/>
        <v>5</v>
      </c>
      <c r="T98" s="841">
        <f t="shared" si="7"/>
        <v>3</v>
      </c>
      <c r="U98" s="841">
        <f t="shared" si="8"/>
        <v>-2</v>
      </c>
      <c r="V98" s="845">
        <f t="shared" si="9"/>
        <v>0.6</v>
      </c>
      <c r="W98" s="831"/>
    </row>
    <row r="99" spans="1:23" ht="14.4" customHeight="1" x14ac:dyDescent="0.3">
      <c r="A99" s="892" t="s">
        <v>5770</v>
      </c>
      <c r="B99" s="877"/>
      <c r="C99" s="878"/>
      <c r="D99" s="846"/>
      <c r="E99" s="890">
        <v>1</v>
      </c>
      <c r="F99" s="882">
        <v>0.64</v>
      </c>
      <c r="G99" s="840">
        <v>6</v>
      </c>
      <c r="H99" s="879"/>
      <c r="I99" s="880"/>
      <c r="J99" s="832"/>
      <c r="K99" s="883">
        <v>0.64</v>
      </c>
      <c r="L99" s="881">
        <v>2</v>
      </c>
      <c r="M99" s="881">
        <v>21</v>
      </c>
      <c r="N99" s="884">
        <v>7</v>
      </c>
      <c r="O99" s="881" t="s">
        <v>5599</v>
      </c>
      <c r="P99" s="885" t="s">
        <v>5771</v>
      </c>
      <c r="Q99" s="886">
        <f t="shared" si="5"/>
        <v>0</v>
      </c>
      <c r="R99" s="886">
        <f t="shared" si="5"/>
        <v>0</v>
      </c>
      <c r="S99" s="877" t="str">
        <f t="shared" si="6"/>
        <v/>
      </c>
      <c r="T99" s="877" t="str">
        <f t="shared" si="7"/>
        <v/>
      </c>
      <c r="U99" s="877" t="str">
        <f t="shared" si="8"/>
        <v/>
      </c>
      <c r="V99" s="887" t="str">
        <f t="shared" si="9"/>
        <v/>
      </c>
      <c r="W99" s="834"/>
    </row>
    <row r="100" spans="1:23" ht="14.4" customHeight="1" x14ac:dyDescent="0.3">
      <c r="A100" s="893" t="s">
        <v>5772</v>
      </c>
      <c r="B100" s="841"/>
      <c r="C100" s="842"/>
      <c r="D100" s="843"/>
      <c r="E100" s="847">
        <v>2</v>
      </c>
      <c r="F100" s="826">
        <v>0.51</v>
      </c>
      <c r="G100" s="838">
        <v>1.5</v>
      </c>
      <c r="H100" s="822">
        <v>2</v>
      </c>
      <c r="I100" s="823">
        <v>0.51</v>
      </c>
      <c r="J100" s="824">
        <v>2</v>
      </c>
      <c r="K100" s="828">
        <v>0.26</v>
      </c>
      <c r="L100" s="825">
        <v>1</v>
      </c>
      <c r="M100" s="825">
        <v>9</v>
      </c>
      <c r="N100" s="829">
        <v>3</v>
      </c>
      <c r="O100" s="825" t="s">
        <v>5599</v>
      </c>
      <c r="P100" s="844" t="s">
        <v>5773</v>
      </c>
      <c r="Q100" s="830">
        <f t="shared" si="5"/>
        <v>2</v>
      </c>
      <c r="R100" s="830">
        <f t="shared" si="5"/>
        <v>0.51</v>
      </c>
      <c r="S100" s="841">
        <f t="shared" si="6"/>
        <v>6</v>
      </c>
      <c r="T100" s="841">
        <f t="shared" si="7"/>
        <v>4</v>
      </c>
      <c r="U100" s="841">
        <f t="shared" si="8"/>
        <v>-2</v>
      </c>
      <c r="V100" s="845">
        <f t="shared" si="9"/>
        <v>0.66666666666666663</v>
      </c>
      <c r="W100" s="831"/>
    </row>
    <row r="101" spans="1:23" ht="14.4" customHeight="1" x14ac:dyDescent="0.3">
      <c r="A101" s="893" t="s">
        <v>5774</v>
      </c>
      <c r="B101" s="835">
        <v>7</v>
      </c>
      <c r="C101" s="836">
        <v>7.22</v>
      </c>
      <c r="D101" s="837">
        <v>7.3</v>
      </c>
      <c r="E101" s="847">
        <v>5</v>
      </c>
      <c r="F101" s="826">
        <v>5.21</v>
      </c>
      <c r="G101" s="838">
        <v>5.8</v>
      </c>
      <c r="H101" s="825">
        <v>2</v>
      </c>
      <c r="I101" s="826">
        <v>2.0099999999999998</v>
      </c>
      <c r="J101" s="827">
        <v>8</v>
      </c>
      <c r="K101" s="828">
        <v>1</v>
      </c>
      <c r="L101" s="825">
        <v>2</v>
      </c>
      <c r="M101" s="825">
        <v>18</v>
      </c>
      <c r="N101" s="829">
        <v>6</v>
      </c>
      <c r="O101" s="825" t="s">
        <v>5599</v>
      </c>
      <c r="P101" s="844" t="s">
        <v>5775</v>
      </c>
      <c r="Q101" s="830">
        <f t="shared" si="5"/>
        <v>-5</v>
      </c>
      <c r="R101" s="830">
        <f t="shared" si="5"/>
        <v>-5.21</v>
      </c>
      <c r="S101" s="841">
        <f t="shared" si="6"/>
        <v>12</v>
      </c>
      <c r="T101" s="841">
        <f t="shared" si="7"/>
        <v>16</v>
      </c>
      <c r="U101" s="841">
        <f t="shared" si="8"/>
        <v>4</v>
      </c>
      <c r="V101" s="845">
        <f t="shared" si="9"/>
        <v>1.3333333333333333</v>
      </c>
      <c r="W101" s="831">
        <v>4</v>
      </c>
    </row>
    <row r="102" spans="1:23" ht="14.4" customHeight="1" x14ac:dyDescent="0.3">
      <c r="A102" s="892" t="s">
        <v>5776</v>
      </c>
      <c r="B102" s="888"/>
      <c r="C102" s="889"/>
      <c r="D102" s="839"/>
      <c r="E102" s="890">
        <v>1</v>
      </c>
      <c r="F102" s="882">
        <v>4.42</v>
      </c>
      <c r="G102" s="840">
        <v>6</v>
      </c>
      <c r="H102" s="881"/>
      <c r="I102" s="882"/>
      <c r="J102" s="840"/>
      <c r="K102" s="883">
        <v>4.42</v>
      </c>
      <c r="L102" s="881">
        <v>6</v>
      </c>
      <c r="M102" s="881">
        <v>57</v>
      </c>
      <c r="N102" s="884">
        <v>19</v>
      </c>
      <c r="O102" s="881" t="s">
        <v>5599</v>
      </c>
      <c r="P102" s="885" t="s">
        <v>5777</v>
      </c>
      <c r="Q102" s="886">
        <f t="shared" si="5"/>
        <v>0</v>
      </c>
      <c r="R102" s="886">
        <f t="shared" si="5"/>
        <v>0</v>
      </c>
      <c r="S102" s="877" t="str">
        <f t="shared" si="6"/>
        <v/>
      </c>
      <c r="T102" s="877" t="str">
        <f t="shared" si="7"/>
        <v/>
      </c>
      <c r="U102" s="877" t="str">
        <f t="shared" si="8"/>
        <v/>
      </c>
      <c r="V102" s="887" t="str">
        <f t="shared" si="9"/>
        <v/>
      </c>
      <c r="W102" s="834"/>
    </row>
    <row r="103" spans="1:23" ht="14.4" customHeight="1" x14ac:dyDescent="0.3">
      <c r="A103" s="893" t="s">
        <v>5778</v>
      </c>
      <c r="B103" s="835">
        <v>2</v>
      </c>
      <c r="C103" s="836">
        <v>2.0499999999999998</v>
      </c>
      <c r="D103" s="837">
        <v>7.5</v>
      </c>
      <c r="E103" s="847">
        <v>1</v>
      </c>
      <c r="F103" s="826">
        <v>0.68</v>
      </c>
      <c r="G103" s="838">
        <v>9</v>
      </c>
      <c r="H103" s="825"/>
      <c r="I103" s="826"/>
      <c r="J103" s="838"/>
      <c r="K103" s="828">
        <v>0.68</v>
      </c>
      <c r="L103" s="825">
        <v>2</v>
      </c>
      <c r="M103" s="825">
        <v>15</v>
      </c>
      <c r="N103" s="829">
        <v>5</v>
      </c>
      <c r="O103" s="825" t="s">
        <v>5599</v>
      </c>
      <c r="P103" s="844" t="s">
        <v>5779</v>
      </c>
      <c r="Q103" s="830">
        <f t="shared" si="5"/>
        <v>-2</v>
      </c>
      <c r="R103" s="830">
        <f t="shared" si="5"/>
        <v>-2.0499999999999998</v>
      </c>
      <c r="S103" s="841" t="str">
        <f t="shared" si="6"/>
        <v/>
      </c>
      <c r="T103" s="841" t="str">
        <f t="shared" si="7"/>
        <v/>
      </c>
      <c r="U103" s="841" t="str">
        <f t="shared" si="8"/>
        <v/>
      </c>
      <c r="V103" s="845" t="str">
        <f t="shared" si="9"/>
        <v/>
      </c>
      <c r="W103" s="831"/>
    </row>
    <row r="104" spans="1:23" ht="14.4" customHeight="1" thickBot="1" x14ac:dyDescent="0.35">
      <c r="A104" s="894" t="s">
        <v>5780</v>
      </c>
      <c r="B104" s="895"/>
      <c r="C104" s="896"/>
      <c r="D104" s="897"/>
      <c r="E104" s="898">
        <v>1</v>
      </c>
      <c r="F104" s="899">
        <v>0.17</v>
      </c>
      <c r="G104" s="900">
        <v>5</v>
      </c>
      <c r="H104" s="901"/>
      <c r="I104" s="902"/>
      <c r="J104" s="903"/>
      <c r="K104" s="904">
        <v>0.11</v>
      </c>
      <c r="L104" s="901">
        <v>2</v>
      </c>
      <c r="M104" s="901">
        <v>15</v>
      </c>
      <c r="N104" s="905">
        <v>5</v>
      </c>
      <c r="O104" s="901" t="s">
        <v>5599</v>
      </c>
      <c r="P104" s="906" t="s">
        <v>5781</v>
      </c>
      <c r="Q104" s="907">
        <f t="shared" si="5"/>
        <v>0</v>
      </c>
      <c r="R104" s="907">
        <f t="shared" si="5"/>
        <v>0</v>
      </c>
      <c r="S104" s="895" t="str">
        <f t="shared" si="6"/>
        <v/>
      </c>
      <c r="T104" s="895" t="str">
        <f t="shared" si="7"/>
        <v/>
      </c>
      <c r="U104" s="895" t="str">
        <f t="shared" si="8"/>
        <v/>
      </c>
      <c r="V104" s="908" t="str">
        <f t="shared" si="9"/>
        <v/>
      </c>
      <c r="W104" s="90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22746931</v>
      </c>
      <c r="C3" s="351">
        <f t="shared" ref="C3:L3" si="0">SUBTOTAL(9,C6:C1048576)</f>
        <v>10</v>
      </c>
      <c r="D3" s="351">
        <f t="shared" si="0"/>
        <v>22467970</v>
      </c>
      <c r="E3" s="351">
        <f t="shared" si="0"/>
        <v>6.5228975098847011</v>
      </c>
      <c r="F3" s="351">
        <f t="shared" si="0"/>
        <v>22072160</v>
      </c>
      <c r="G3" s="354">
        <f>IF(B3&lt;&gt;0,F3/B3,"")</f>
        <v>0.97033573452172517</v>
      </c>
      <c r="H3" s="350">
        <f t="shared" si="0"/>
        <v>27348787.289999999</v>
      </c>
      <c r="I3" s="351">
        <f t="shared" si="0"/>
        <v>2</v>
      </c>
      <c r="J3" s="351">
        <f t="shared" si="0"/>
        <v>27395913.619999994</v>
      </c>
      <c r="K3" s="351">
        <f t="shared" si="0"/>
        <v>1.0032271968124933</v>
      </c>
      <c r="L3" s="351">
        <f t="shared" si="0"/>
        <v>28173447.520000011</v>
      </c>
      <c r="M3" s="352">
        <f>IF(H3&lt;&gt;0,L3/H3,"")</f>
        <v>1.0301534478021095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0"/>
      <c r="B5" s="911">
        <v>2014</v>
      </c>
      <c r="C5" s="912"/>
      <c r="D5" s="912">
        <v>2015</v>
      </c>
      <c r="E5" s="912"/>
      <c r="F5" s="912">
        <v>2016</v>
      </c>
      <c r="G5" s="796" t="s">
        <v>2</v>
      </c>
      <c r="H5" s="911">
        <v>2014</v>
      </c>
      <c r="I5" s="912"/>
      <c r="J5" s="912">
        <v>2015</v>
      </c>
      <c r="K5" s="912"/>
      <c r="L5" s="912">
        <v>2016</v>
      </c>
      <c r="M5" s="796" t="s">
        <v>2</v>
      </c>
    </row>
    <row r="6" spans="1:13" ht="14.4" customHeight="1" x14ac:dyDescent="0.3">
      <c r="A6" s="754" t="s">
        <v>4826</v>
      </c>
      <c r="B6" s="797">
        <v>258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2916</v>
      </c>
      <c r="B7" s="798">
        <v>257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4843</v>
      </c>
      <c r="B8" s="798">
        <v>34901</v>
      </c>
      <c r="C8" s="665">
        <v>1</v>
      </c>
      <c r="D8" s="798"/>
      <c r="E8" s="665"/>
      <c r="F8" s="798"/>
      <c r="G8" s="681"/>
      <c r="H8" s="798">
        <v>41001.269999999997</v>
      </c>
      <c r="I8" s="665">
        <v>1</v>
      </c>
      <c r="J8" s="798"/>
      <c r="K8" s="665"/>
      <c r="L8" s="798"/>
      <c r="M8" s="704"/>
    </row>
    <row r="9" spans="1:13" ht="14.4" customHeight="1" x14ac:dyDescent="0.3">
      <c r="A9" s="691" t="s">
        <v>4848</v>
      </c>
      <c r="B9" s="798">
        <v>199475</v>
      </c>
      <c r="C9" s="665">
        <v>1</v>
      </c>
      <c r="D9" s="798">
        <v>171274</v>
      </c>
      <c r="E9" s="665">
        <v>0.85862388770522624</v>
      </c>
      <c r="F9" s="798">
        <v>253020</v>
      </c>
      <c r="G9" s="681">
        <v>1.2684296277729039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5783</v>
      </c>
      <c r="B10" s="798">
        <v>500793</v>
      </c>
      <c r="C10" s="665">
        <v>1</v>
      </c>
      <c r="D10" s="798">
        <v>418935</v>
      </c>
      <c r="E10" s="665">
        <v>0.83654324241752576</v>
      </c>
      <c r="F10" s="798">
        <v>542771</v>
      </c>
      <c r="G10" s="681">
        <v>1.0838230566321814</v>
      </c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5784</v>
      </c>
      <c r="B11" s="798">
        <v>20066142</v>
      </c>
      <c r="C11" s="665">
        <v>1</v>
      </c>
      <c r="D11" s="798">
        <v>19914731</v>
      </c>
      <c r="E11" s="665">
        <v>0.99245440404039797</v>
      </c>
      <c r="F11" s="798">
        <v>19460321</v>
      </c>
      <c r="G11" s="681">
        <v>0.96980879533295439</v>
      </c>
      <c r="H11" s="798">
        <v>27307786.02</v>
      </c>
      <c r="I11" s="665">
        <v>1</v>
      </c>
      <c r="J11" s="798">
        <v>27395913.619999994</v>
      </c>
      <c r="K11" s="665">
        <v>1.0032271968124933</v>
      </c>
      <c r="L11" s="798">
        <v>28173447.520000011</v>
      </c>
      <c r="M11" s="704">
        <v>1.0317001714956315</v>
      </c>
    </row>
    <row r="12" spans="1:13" ht="14.4" customHeight="1" x14ac:dyDescent="0.3">
      <c r="A12" s="691" t="s">
        <v>5785</v>
      </c>
      <c r="B12" s="798">
        <v>596595</v>
      </c>
      <c r="C12" s="665">
        <v>1</v>
      </c>
      <c r="D12" s="798">
        <v>578824</v>
      </c>
      <c r="E12" s="665">
        <v>0.97021262330391644</v>
      </c>
      <c r="F12" s="798">
        <v>578596</v>
      </c>
      <c r="G12" s="681">
        <v>0.96983045449593108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5786</v>
      </c>
      <c r="B13" s="798">
        <v>928220</v>
      </c>
      <c r="C13" s="665">
        <v>1</v>
      </c>
      <c r="D13" s="798">
        <v>1024379</v>
      </c>
      <c r="E13" s="665">
        <v>1.1035950528969425</v>
      </c>
      <c r="F13" s="798">
        <v>1002094</v>
      </c>
      <c r="G13" s="681">
        <v>1.0795867359031264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5787</v>
      </c>
      <c r="B14" s="798">
        <v>273055</v>
      </c>
      <c r="C14" s="665">
        <v>1</v>
      </c>
      <c r="D14" s="798">
        <v>218056</v>
      </c>
      <c r="E14" s="665">
        <v>0.79857904085257547</v>
      </c>
      <c r="F14" s="798">
        <v>160408</v>
      </c>
      <c r="G14" s="681">
        <v>0.58745673948471921</v>
      </c>
      <c r="H14" s="798"/>
      <c r="I14" s="665"/>
      <c r="J14" s="798"/>
      <c r="K14" s="665"/>
      <c r="L14" s="798"/>
      <c r="M14" s="704"/>
    </row>
    <row r="15" spans="1:13" ht="14.4" customHeight="1" thickBot="1" x14ac:dyDescent="0.35">
      <c r="A15" s="800" t="s">
        <v>5788</v>
      </c>
      <c r="B15" s="799">
        <v>147235</v>
      </c>
      <c r="C15" s="671">
        <v>1</v>
      </c>
      <c r="D15" s="799">
        <v>141771</v>
      </c>
      <c r="E15" s="671">
        <v>0.96288925866811559</v>
      </c>
      <c r="F15" s="799">
        <v>74950</v>
      </c>
      <c r="G15" s="682">
        <v>0.50905015791082286</v>
      </c>
      <c r="H15" s="799"/>
      <c r="I15" s="671"/>
      <c r="J15" s="799"/>
      <c r="K15" s="671"/>
      <c r="L15" s="799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6675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30658.199999999997</v>
      </c>
      <c r="G3" s="215">
        <f t="shared" si="0"/>
        <v>50095718.289999977</v>
      </c>
      <c r="H3" s="216"/>
      <c r="I3" s="216"/>
      <c r="J3" s="211">
        <f t="shared" si="0"/>
        <v>27763.75</v>
      </c>
      <c r="K3" s="215">
        <f t="shared" si="0"/>
        <v>49863883.61999999</v>
      </c>
      <c r="L3" s="216"/>
      <c r="M3" s="216"/>
      <c r="N3" s="211">
        <f t="shared" si="0"/>
        <v>28102.410000000003</v>
      </c>
      <c r="O3" s="215">
        <f t="shared" si="0"/>
        <v>50245607.519999996</v>
      </c>
      <c r="P3" s="181">
        <f>IF(G3=0,"",O3/G3)</f>
        <v>1.0029920567089652</v>
      </c>
      <c r="Q3" s="213">
        <f>IF(N3=0,"",O3/N3)</f>
        <v>1787.9465682836451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4851</v>
      </c>
      <c r="B6" s="740" t="s">
        <v>5789</v>
      </c>
      <c r="C6" s="740" t="s">
        <v>4694</v>
      </c>
      <c r="D6" s="740" t="s">
        <v>5564</v>
      </c>
      <c r="E6" s="740" t="s">
        <v>5565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527</v>
      </c>
      <c r="B7" s="665" t="s">
        <v>5563</v>
      </c>
      <c r="C7" s="665" t="s">
        <v>4694</v>
      </c>
      <c r="D7" s="665" t="s">
        <v>5564</v>
      </c>
      <c r="E7" s="665" t="s">
        <v>5565</v>
      </c>
      <c r="F7" s="668">
        <v>1</v>
      </c>
      <c r="G7" s="668">
        <v>257</v>
      </c>
      <c r="H7" s="668">
        <v>1</v>
      </c>
      <c r="I7" s="668">
        <v>257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5589</v>
      </c>
      <c r="B8" s="665" t="s">
        <v>2044</v>
      </c>
      <c r="C8" s="665" t="s">
        <v>4689</v>
      </c>
      <c r="D8" s="665" t="s">
        <v>5790</v>
      </c>
      <c r="E8" s="665" t="s">
        <v>5791</v>
      </c>
      <c r="F8" s="668">
        <v>0.8</v>
      </c>
      <c r="G8" s="668">
        <v>1747.45</v>
      </c>
      <c r="H8" s="668">
        <v>1</v>
      </c>
      <c r="I8" s="668">
        <v>2184.3125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5589</v>
      </c>
      <c r="B9" s="665" t="s">
        <v>2044</v>
      </c>
      <c r="C9" s="665" t="s">
        <v>4957</v>
      </c>
      <c r="D9" s="665" t="s">
        <v>5792</v>
      </c>
      <c r="E9" s="665"/>
      <c r="F9" s="668">
        <v>180</v>
      </c>
      <c r="G9" s="668">
        <v>918</v>
      </c>
      <c r="H9" s="668">
        <v>1</v>
      </c>
      <c r="I9" s="668">
        <v>5.0999999999999996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5589</v>
      </c>
      <c r="B10" s="665" t="s">
        <v>2044</v>
      </c>
      <c r="C10" s="665" t="s">
        <v>4957</v>
      </c>
      <c r="D10" s="665" t="s">
        <v>5793</v>
      </c>
      <c r="E10" s="665"/>
      <c r="F10" s="668">
        <v>400</v>
      </c>
      <c r="G10" s="668">
        <v>7648</v>
      </c>
      <c r="H10" s="668">
        <v>1</v>
      </c>
      <c r="I10" s="668">
        <v>19.12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5589</v>
      </c>
      <c r="B11" s="665" t="s">
        <v>2044</v>
      </c>
      <c r="C11" s="665" t="s">
        <v>4957</v>
      </c>
      <c r="D11" s="665" t="s">
        <v>5794</v>
      </c>
      <c r="E11" s="665"/>
      <c r="F11" s="668">
        <v>895</v>
      </c>
      <c r="G11" s="668">
        <v>29803.5</v>
      </c>
      <c r="H11" s="668">
        <v>1</v>
      </c>
      <c r="I11" s="668">
        <v>33.299999999999997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5589</v>
      </c>
      <c r="B12" s="665" t="s">
        <v>2044</v>
      </c>
      <c r="C12" s="665" t="s">
        <v>4854</v>
      </c>
      <c r="D12" s="665" t="s">
        <v>5795</v>
      </c>
      <c r="E12" s="665" t="s">
        <v>5796</v>
      </c>
      <c r="F12" s="668">
        <v>1</v>
      </c>
      <c r="G12" s="668">
        <v>884.32</v>
      </c>
      <c r="H12" s="668">
        <v>1</v>
      </c>
      <c r="I12" s="668">
        <v>884.32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5589</v>
      </c>
      <c r="B13" s="665" t="s">
        <v>2044</v>
      </c>
      <c r="C13" s="665" t="s">
        <v>4694</v>
      </c>
      <c r="D13" s="665" t="s">
        <v>5797</v>
      </c>
      <c r="E13" s="665" t="s">
        <v>5798</v>
      </c>
      <c r="F13" s="668">
        <v>2</v>
      </c>
      <c r="G13" s="668">
        <v>3514</v>
      </c>
      <c r="H13" s="668">
        <v>1</v>
      </c>
      <c r="I13" s="668">
        <v>1757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5589</v>
      </c>
      <c r="B14" s="665" t="s">
        <v>2044</v>
      </c>
      <c r="C14" s="665" t="s">
        <v>4694</v>
      </c>
      <c r="D14" s="665" t="s">
        <v>5799</v>
      </c>
      <c r="E14" s="665" t="s">
        <v>5800</v>
      </c>
      <c r="F14" s="668">
        <v>2</v>
      </c>
      <c r="G14" s="668">
        <v>28656</v>
      </c>
      <c r="H14" s="668">
        <v>1</v>
      </c>
      <c r="I14" s="668">
        <v>14328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5589</v>
      </c>
      <c r="B15" s="665" t="s">
        <v>2044</v>
      </c>
      <c r="C15" s="665" t="s">
        <v>4694</v>
      </c>
      <c r="D15" s="665" t="s">
        <v>5801</v>
      </c>
      <c r="E15" s="665" t="s">
        <v>5802</v>
      </c>
      <c r="F15" s="668">
        <v>1</v>
      </c>
      <c r="G15" s="668">
        <v>489</v>
      </c>
      <c r="H15" s="668">
        <v>1</v>
      </c>
      <c r="I15" s="668">
        <v>489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5589</v>
      </c>
      <c r="B16" s="665" t="s">
        <v>2044</v>
      </c>
      <c r="C16" s="665" t="s">
        <v>4694</v>
      </c>
      <c r="D16" s="665" t="s">
        <v>5803</v>
      </c>
      <c r="E16" s="665" t="s">
        <v>5804</v>
      </c>
      <c r="F16" s="668">
        <v>1</v>
      </c>
      <c r="G16" s="668">
        <v>2242</v>
      </c>
      <c r="H16" s="668">
        <v>1</v>
      </c>
      <c r="I16" s="668">
        <v>2242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5594</v>
      </c>
      <c r="B17" s="665" t="s">
        <v>5805</v>
      </c>
      <c r="C17" s="665" t="s">
        <v>4694</v>
      </c>
      <c r="D17" s="665" t="s">
        <v>5806</v>
      </c>
      <c r="E17" s="665" t="s">
        <v>5807</v>
      </c>
      <c r="F17" s="668">
        <v>1</v>
      </c>
      <c r="G17" s="668">
        <v>10441</v>
      </c>
      <c r="H17" s="668">
        <v>1</v>
      </c>
      <c r="I17" s="668">
        <v>10441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5594</v>
      </c>
      <c r="B18" s="665" t="s">
        <v>5808</v>
      </c>
      <c r="C18" s="665" t="s">
        <v>4694</v>
      </c>
      <c r="D18" s="665" t="s">
        <v>5809</v>
      </c>
      <c r="E18" s="665" t="s">
        <v>5810</v>
      </c>
      <c r="F18" s="668">
        <v>4</v>
      </c>
      <c r="G18" s="668">
        <v>92</v>
      </c>
      <c r="H18" s="668">
        <v>1</v>
      </c>
      <c r="I18" s="668">
        <v>23</v>
      </c>
      <c r="J18" s="668">
        <v>9</v>
      </c>
      <c r="K18" s="668">
        <v>207</v>
      </c>
      <c r="L18" s="668">
        <v>2.25</v>
      </c>
      <c r="M18" s="668">
        <v>23</v>
      </c>
      <c r="N18" s="668">
        <v>8</v>
      </c>
      <c r="O18" s="668">
        <v>184</v>
      </c>
      <c r="P18" s="681">
        <v>2</v>
      </c>
      <c r="Q18" s="669">
        <v>23</v>
      </c>
    </row>
    <row r="19" spans="1:17" ht="14.4" customHeight="1" x14ac:dyDescent="0.3">
      <c r="A19" s="664" t="s">
        <v>5594</v>
      </c>
      <c r="B19" s="665" t="s">
        <v>5808</v>
      </c>
      <c r="C19" s="665" t="s">
        <v>4694</v>
      </c>
      <c r="D19" s="665" t="s">
        <v>5811</v>
      </c>
      <c r="E19" s="665" t="s">
        <v>5812</v>
      </c>
      <c r="F19" s="668">
        <v>2</v>
      </c>
      <c r="G19" s="668">
        <v>2522</v>
      </c>
      <c r="H19" s="668">
        <v>1</v>
      </c>
      <c r="I19" s="668">
        <v>1261</v>
      </c>
      <c r="J19" s="668">
        <v>5</v>
      </c>
      <c r="K19" s="668">
        <v>6340</v>
      </c>
      <c r="L19" s="668">
        <v>2.5138778747026169</v>
      </c>
      <c r="M19" s="668">
        <v>1268</v>
      </c>
      <c r="N19" s="668">
        <v>5</v>
      </c>
      <c r="O19" s="668">
        <v>6415</v>
      </c>
      <c r="P19" s="681">
        <v>2.543616177636796</v>
      </c>
      <c r="Q19" s="669">
        <v>1283</v>
      </c>
    </row>
    <row r="20" spans="1:17" ht="14.4" customHeight="1" x14ac:dyDescent="0.3">
      <c r="A20" s="664" t="s">
        <v>5594</v>
      </c>
      <c r="B20" s="665" t="s">
        <v>5808</v>
      </c>
      <c r="C20" s="665" t="s">
        <v>4694</v>
      </c>
      <c r="D20" s="665" t="s">
        <v>5813</v>
      </c>
      <c r="E20" s="665" t="s">
        <v>5814</v>
      </c>
      <c r="F20" s="668">
        <v>1</v>
      </c>
      <c r="G20" s="668">
        <v>9828</v>
      </c>
      <c r="H20" s="668">
        <v>1</v>
      </c>
      <c r="I20" s="668">
        <v>9828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5594</v>
      </c>
      <c r="B21" s="665" t="s">
        <v>5808</v>
      </c>
      <c r="C21" s="665" t="s">
        <v>4694</v>
      </c>
      <c r="D21" s="665" t="s">
        <v>5815</v>
      </c>
      <c r="E21" s="665" t="s">
        <v>5816</v>
      </c>
      <c r="F21" s="668">
        <v>3</v>
      </c>
      <c r="G21" s="668">
        <v>1290</v>
      </c>
      <c r="H21" s="668">
        <v>1</v>
      </c>
      <c r="I21" s="668">
        <v>430</v>
      </c>
      <c r="J21" s="668">
        <v>7</v>
      </c>
      <c r="K21" s="668">
        <v>3024</v>
      </c>
      <c r="L21" s="668">
        <v>2.344186046511628</v>
      </c>
      <c r="M21" s="668">
        <v>432</v>
      </c>
      <c r="N21" s="668">
        <v>4</v>
      </c>
      <c r="O21" s="668">
        <v>1740</v>
      </c>
      <c r="P21" s="681">
        <v>1.3488372093023255</v>
      </c>
      <c r="Q21" s="669">
        <v>435</v>
      </c>
    </row>
    <row r="22" spans="1:17" ht="14.4" customHeight="1" x14ac:dyDescent="0.3">
      <c r="A22" s="664" t="s">
        <v>5594</v>
      </c>
      <c r="B22" s="665" t="s">
        <v>5808</v>
      </c>
      <c r="C22" s="665" t="s">
        <v>4694</v>
      </c>
      <c r="D22" s="665" t="s">
        <v>5817</v>
      </c>
      <c r="E22" s="665" t="s">
        <v>5818</v>
      </c>
      <c r="F22" s="668">
        <v>3</v>
      </c>
      <c r="G22" s="668">
        <v>3018</v>
      </c>
      <c r="H22" s="668">
        <v>1</v>
      </c>
      <c r="I22" s="668">
        <v>1006</v>
      </c>
      <c r="J22" s="668">
        <v>7</v>
      </c>
      <c r="K22" s="668">
        <v>7056</v>
      </c>
      <c r="L22" s="668">
        <v>2.337972166998012</v>
      </c>
      <c r="M22" s="668">
        <v>1008</v>
      </c>
      <c r="N22" s="668">
        <v>6</v>
      </c>
      <c r="O22" s="668">
        <v>6066</v>
      </c>
      <c r="P22" s="681">
        <v>2.0099403578528827</v>
      </c>
      <c r="Q22" s="669">
        <v>1011</v>
      </c>
    </row>
    <row r="23" spans="1:17" ht="14.4" customHeight="1" x14ac:dyDescent="0.3">
      <c r="A23" s="664" t="s">
        <v>5594</v>
      </c>
      <c r="B23" s="665" t="s">
        <v>5808</v>
      </c>
      <c r="C23" s="665" t="s">
        <v>4694</v>
      </c>
      <c r="D23" s="665" t="s">
        <v>5819</v>
      </c>
      <c r="E23" s="665" t="s">
        <v>5820</v>
      </c>
      <c r="F23" s="668">
        <v>1</v>
      </c>
      <c r="G23" s="668">
        <v>2254</v>
      </c>
      <c r="H23" s="668">
        <v>1</v>
      </c>
      <c r="I23" s="668">
        <v>2254</v>
      </c>
      <c r="J23" s="668">
        <v>2</v>
      </c>
      <c r="K23" s="668">
        <v>4528</v>
      </c>
      <c r="L23" s="668">
        <v>2.0088731144631766</v>
      </c>
      <c r="M23" s="668">
        <v>2264</v>
      </c>
      <c r="N23" s="668">
        <v>2</v>
      </c>
      <c r="O23" s="668">
        <v>4588</v>
      </c>
      <c r="P23" s="681">
        <v>2.0354924578527065</v>
      </c>
      <c r="Q23" s="669">
        <v>2294</v>
      </c>
    </row>
    <row r="24" spans="1:17" ht="14.4" customHeight="1" x14ac:dyDescent="0.3">
      <c r="A24" s="664" t="s">
        <v>5594</v>
      </c>
      <c r="B24" s="665" t="s">
        <v>5821</v>
      </c>
      <c r="C24" s="665" t="s">
        <v>4694</v>
      </c>
      <c r="D24" s="665" t="s">
        <v>5822</v>
      </c>
      <c r="E24" s="665" t="s">
        <v>5823</v>
      </c>
      <c r="F24" s="668">
        <v>110</v>
      </c>
      <c r="G24" s="668">
        <v>38591</v>
      </c>
      <c r="H24" s="668">
        <v>1</v>
      </c>
      <c r="I24" s="668">
        <v>350.82727272727271</v>
      </c>
      <c r="J24" s="668">
        <v>80</v>
      </c>
      <c r="K24" s="668">
        <v>28080</v>
      </c>
      <c r="L24" s="668">
        <v>0.72763079474488868</v>
      </c>
      <c r="M24" s="668">
        <v>351</v>
      </c>
      <c r="N24" s="668">
        <v>139</v>
      </c>
      <c r="O24" s="668">
        <v>49206</v>
      </c>
      <c r="P24" s="681">
        <v>1.2750641341245368</v>
      </c>
      <c r="Q24" s="669">
        <v>354</v>
      </c>
    </row>
    <row r="25" spans="1:17" ht="14.4" customHeight="1" x14ac:dyDescent="0.3">
      <c r="A25" s="664" t="s">
        <v>5594</v>
      </c>
      <c r="B25" s="665" t="s">
        <v>5821</v>
      </c>
      <c r="C25" s="665" t="s">
        <v>4694</v>
      </c>
      <c r="D25" s="665" t="s">
        <v>5824</v>
      </c>
      <c r="E25" s="665" t="s">
        <v>5825</v>
      </c>
      <c r="F25" s="668">
        <v>331</v>
      </c>
      <c r="G25" s="668">
        <v>21515</v>
      </c>
      <c r="H25" s="668">
        <v>1</v>
      </c>
      <c r="I25" s="668">
        <v>65</v>
      </c>
      <c r="J25" s="668">
        <v>217</v>
      </c>
      <c r="K25" s="668">
        <v>14105</v>
      </c>
      <c r="L25" s="668">
        <v>0.65558912386706947</v>
      </c>
      <c r="M25" s="668">
        <v>65</v>
      </c>
      <c r="N25" s="668">
        <v>198</v>
      </c>
      <c r="O25" s="668">
        <v>12870</v>
      </c>
      <c r="P25" s="681">
        <v>0.59818731117824775</v>
      </c>
      <c r="Q25" s="669">
        <v>65</v>
      </c>
    </row>
    <row r="26" spans="1:17" ht="14.4" customHeight="1" x14ac:dyDescent="0.3">
      <c r="A26" s="664" t="s">
        <v>5594</v>
      </c>
      <c r="B26" s="665" t="s">
        <v>5821</v>
      </c>
      <c r="C26" s="665" t="s">
        <v>4694</v>
      </c>
      <c r="D26" s="665" t="s">
        <v>5826</v>
      </c>
      <c r="E26" s="665" t="s">
        <v>5827</v>
      </c>
      <c r="F26" s="668">
        <v>2</v>
      </c>
      <c r="G26" s="668">
        <v>1182</v>
      </c>
      <c r="H26" s="668">
        <v>1</v>
      </c>
      <c r="I26" s="668">
        <v>591</v>
      </c>
      <c r="J26" s="668">
        <v>3</v>
      </c>
      <c r="K26" s="668">
        <v>1773</v>
      </c>
      <c r="L26" s="668">
        <v>1.5</v>
      </c>
      <c r="M26" s="668">
        <v>591</v>
      </c>
      <c r="N26" s="668">
        <v>5</v>
      </c>
      <c r="O26" s="668">
        <v>2960</v>
      </c>
      <c r="P26" s="681">
        <v>2.5042301184433162</v>
      </c>
      <c r="Q26" s="669">
        <v>592</v>
      </c>
    </row>
    <row r="27" spans="1:17" ht="14.4" customHeight="1" x14ac:dyDescent="0.3">
      <c r="A27" s="664" t="s">
        <v>5594</v>
      </c>
      <c r="B27" s="665" t="s">
        <v>5821</v>
      </c>
      <c r="C27" s="665" t="s">
        <v>4694</v>
      </c>
      <c r="D27" s="665" t="s">
        <v>5828</v>
      </c>
      <c r="E27" s="665" t="s">
        <v>5829</v>
      </c>
      <c r="F27" s="668">
        <v>2</v>
      </c>
      <c r="G27" s="668">
        <v>1232</v>
      </c>
      <c r="H27" s="668">
        <v>1</v>
      </c>
      <c r="I27" s="668">
        <v>616</v>
      </c>
      <c r="J27" s="668">
        <v>3</v>
      </c>
      <c r="K27" s="668">
        <v>1848</v>
      </c>
      <c r="L27" s="668">
        <v>1.5</v>
      </c>
      <c r="M27" s="668">
        <v>616</v>
      </c>
      <c r="N27" s="668">
        <v>5</v>
      </c>
      <c r="O27" s="668">
        <v>3085</v>
      </c>
      <c r="P27" s="681">
        <v>2.5040584415584415</v>
      </c>
      <c r="Q27" s="669">
        <v>617</v>
      </c>
    </row>
    <row r="28" spans="1:17" ht="14.4" customHeight="1" x14ac:dyDescent="0.3">
      <c r="A28" s="664" t="s">
        <v>5594</v>
      </c>
      <c r="B28" s="665" t="s">
        <v>5821</v>
      </c>
      <c r="C28" s="665" t="s">
        <v>4694</v>
      </c>
      <c r="D28" s="665" t="s">
        <v>5830</v>
      </c>
      <c r="E28" s="665" t="s">
        <v>5831</v>
      </c>
      <c r="F28" s="668">
        <v>1</v>
      </c>
      <c r="G28" s="668">
        <v>149</v>
      </c>
      <c r="H28" s="668">
        <v>1</v>
      </c>
      <c r="I28" s="668">
        <v>149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5594</v>
      </c>
      <c r="B29" s="665" t="s">
        <v>5821</v>
      </c>
      <c r="C29" s="665" t="s">
        <v>4694</v>
      </c>
      <c r="D29" s="665" t="s">
        <v>5832</v>
      </c>
      <c r="E29" s="665" t="s">
        <v>5833</v>
      </c>
      <c r="F29" s="668">
        <v>8</v>
      </c>
      <c r="G29" s="668">
        <v>192</v>
      </c>
      <c r="H29" s="668">
        <v>1</v>
      </c>
      <c r="I29" s="668">
        <v>24</v>
      </c>
      <c r="J29" s="668">
        <v>3</v>
      </c>
      <c r="K29" s="668">
        <v>72</v>
      </c>
      <c r="L29" s="668">
        <v>0.375</v>
      </c>
      <c r="M29" s="668">
        <v>24</v>
      </c>
      <c r="N29" s="668">
        <v>1</v>
      </c>
      <c r="O29" s="668">
        <v>24</v>
      </c>
      <c r="P29" s="681">
        <v>0.125</v>
      </c>
      <c r="Q29" s="669">
        <v>24</v>
      </c>
    </row>
    <row r="30" spans="1:17" ht="14.4" customHeight="1" x14ac:dyDescent="0.3">
      <c r="A30" s="664" t="s">
        <v>5594</v>
      </c>
      <c r="B30" s="665" t="s">
        <v>5821</v>
      </c>
      <c r="C30" s="665" t="s">
        <v>4694</v>
      </c>
      <c r="D30" s="665" t="s">
        <v>5834</v>
      </c>
      <c r="E30" s="665" t="s">
        <v>5835</v>
      </c>
      <c r="F30" s="668">
        <v>1</v>
      </c>
      <c r="G30" s="668">
        <v>54</v>
      </c>
      <c r="H30" s="668">
        <v>1</v>
      </c>
      <c r="I30" s="668">
        <v>54</v>
      </c>
      <c r="J30" s="668">
        <v>3</v>
      </c>
      <c r="K30" s="668">
        <v>162</v>
      </c>
      <c r="L30" s="668">
        <v>3</v>
      </c>
      <c r="M30" s="668">
        <v>54</v>
      </c>
      <c r="N30" s="668">
        <v>10</v>
      </c>
      <c r="O30" s="668">
        <v>550</v>
      </c>
      <c r="P30" s="681">
        <v>10.185185185185185</v>
      </c>
      <c r="Q30" s="669">
        <v>55</v>
      </c>
    </row>
    <row r="31" spans="1:17" ht="14.4" customHeight="1" x14ac:dyDescent="0.3">
      <c r="A31" s="664" t="s">
        <v>5594</v>
      </c>
      <c r="B31" s="665" t="s">
        <v>5821</v>
      </c>
      <c r="C31" s="665" t="s">
        <v>4694</v>
      </c>
      <c r="D31" s="665" t="s">
        <v>5836</v>
      </c>
      <c r="E31" s="665" t="s">
        <v>5837</v>
      </c>
      <c r="F31" s="668">
        <v>915</v>
      </c>
      <c r="G31" s="668">
        <v>70455</v>
      </c>
      <c r="H31" s="668">
        <v>1</v>
      </c>
      <c r="I31" s="668">
        <v>77</v>
      </c>
      <c r="J31" s="668">
        <v>877</v>
      </c>
      <c r="K31" s="668">
        <v>67529</v>
      </c>
      <c r="L31" s="668">
        <v>0.95846994535519126</v>
      </c>
      <c r="M31" s="668">
        <v>77</v>
      </c>
      <c r="N31" s="668">
        <v>973</v>
      </c>
      <c r="O31" s="668">
        <v>74921</v>
      </c>
      <c r="P31" s="681">
        <v>1.0633879781420765</v>
      </c>
      <c r="Q31" s="669">
        <v>77</v>
      </c>
    </row>
    <row r="32" spans="1:17" ht="14.4" customHeight="1" x14ac:dyDescent="0.3">
      <c r="A32" s="664" t="s">
        <v>5594</v>
      </c>
      <c r="B32" s="665" t="s">
        <v>5821</v>
      </c>
      <c r="C32" s="665" t="s">
        <v>4694</v>
      </c>
      <c r="D32" s="665" t="s">
        <v>5838</v>
      </c>
      <c r="E32" s="665" t="s">
        <v>5839</v>
      </c>
      <c r="F32" s="668">
        <v>28</v>
      </c>
      <c r="G32" s="668">
        <v>641</v>
      </c>
      <c r="H32" s="668">
        <v>1</v>
      </c>
      <c r="I32" s="668">
        <v>22.892857142857142</v>
      </c>
      <c r="J32" s="668">
        <v>15</v>
      </c>
      <c r="K32" s="668">
        <v>345</v>
      </c>
      <c r="L32" s="668">
        <v>0.53822152886115449</v>
      </c>
      <c r="M32" s="668">
        <v>23</v>
      </c>
      <c r="N32" s="668">
        <v>6</v>
      </c>
      <c r="O32" s="668">
        <v>144</v>
      </c>
      <c r="P32" s="681">
        <v>0.22464898595943839</v>
      </c>
      <c r="Q32" s="669">
        <v>24</v>
      </c>
    </row>
    <row r="33" spans="1:17" ht="14.4" customHeight="1" x14ac:dyDescent="0.3">
      <c r="A33" s="664" t="s">
        <v>5594</v>
      </c>
      <c r="B33" s="665" t="s">
        <v>5821</v>
      </c>
      <c r="C33" s="665" t="s">
        <v>4694</v>
      </c>
      <c r="D33" s="665" t="s">
        <v>5840</v>
      </c>
      <c r="E33" s="665" t="s">
        <v>5841</v>
      </c>
      <c r="F33" s="668">
        <v>1</v>
      </c>
      <c r="G33" s="668">
        <v>628</v>
      </c>
      <c r="H33" s="668">
        <v>1</v>
      </c>
      <c r="I33" s="668">
        <v>628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5594</v>
      </c>
      <c r="B34" s="665" t="s">
        <v>5821</v>
      </c>
      <c r="C34" s="665" t="s">
        <v>4694</v>
      </c>
      <c r="D34" s="665" t="s">
        <v>5842</v>
      </c>
      <c r="E34" s="665" t="s">
        <v>5843</v>
      </c>
      <c r="F34" s="668">
        <v>8</v>
      </c>
      <c r="G34" s="668">
        <v>528</v>
      </c>
      <c r="H34" s="668">
        <v>1</v>
      </c>
      <c r="I34" s="668">
        <v>66</v>
      </c>
      <c r="J34" s="668">
        <v>12</v>
      </c>
      <c r="K34" s="668">
        <v>792</v>
      </c>
      <c r="L34" s="668">
        <v>1.5</v>
      </c>
      <c r="M34" s="668">
        <v>66</v>
      </c>
      <c r="N34" s="668">
        <v>11</v>
      </c>
      <c r="O34" s="668">
        <v>726</v>
      </c>
      <c r="P34" s="681">
        <v>1.375</v>
      </c>
      <c r="Q34" s="669">
        <v>66</v>
      </c>
    </row>
    <row r="35" spans="1:17" ht="14.4" customHeight="1" x14ac:dyDescent="0.3">
      <c r="A35" s="664" t="s">
        <v>5594</v>
      </c>
      <c r="B35" s="665" t="s">
        <v>5821</v>
      </c>
      <c r="C35" s="665" t="s">
        <v>4694</v>
      </c>
      <c r="D35" s="665" t="s">
        <v>5844</v>
      </c>
      <c r="E35" s="665" t="s">
        <v>5845</v>
      </c>
      <c r="F35" s="668"/>
      <c r="G35" s="668"/>
      <c r="H35" s="668"/>
      <c r="I35" s="668"/>
      <c r="J35" s="668">
        <v>1</v>
      </c>
      <c r="K35" s="668">
        <v>296</v>
      </c>
      <c r="L35" s="668"/>
      <c r="M35" s="668">
        <v>296</v>
      </c>
      <c r="N35" s="668"/>
      <c r="O35" s="668"/>
      <c r="P35" s="681"/>
      <c r="Q35" s="669"/>
    </row>
    <row r="36" spans="1:17" ht="14.4" customHeight="1" x14ac:dyDescent="0.3">
      <c r="A36" s="664" t="s">
        <v>5594</v>
      </c>
      <c r="B36" s="665" t="s">
        <v>5821</v>
      </c>
      <c r="C36" s="665" t="s">
        <v>4694</v>
      </c>
      <c r="D36" s="665" t="s">
        <v>5846</v>
      </c>
      <c r="E36" s="665" t="s">
        <v>5847</v>
      </c>
      <c r="F36" s="668">
        <v>16</v>
      </c>
      <c r="G36" s="668">
        <v>384</v>
      </c>
      <c r="H36" s="668">
        <v>1</v>
      </c>
      <c r="I36" s="668">
        <v>24</v>
      </c>
      <c r="J36" s="668">
        <v>10</v>
      </c>
      <c r="K36" s="668">
        <v>240</v>
      </c>
      <c r="L36" s="668">
        <v>0.625</v>
      </c>
      <c r="M36" s="668">
        <v>24</v>
      </c>
      <c r="N36" s="668">
        <v>5</v>
      </c>
      <c r="O36" s="668">
        <v>125</v>
      </c>
      <c r="P36" s="681">
        <v>0.32552083333333331</v>
      </c>
      <c r="Q36" s="669">
        <v>25</v>
      </c>
    </row>
    <row r="37" spans="1:17" ht="14.4" customHeight="1" x14ac:dyDescent="0.3">
      <c r="A37" s="664" t="s">
        <v>5594</v>
      </c>
      <c r="B37" s="665" t="s">
        <v>5821</v>
      </c>
      <c r="C37" s="665" t="s">
        <v>4694</v>
      </c>
      <c r="D37" s="665" t="s">
        <v>5848</v>
      </c>
      <c r="E37" s="665" t="s">
        <v>5849</v>
      </c>
      <c r="F37" s="668">
        <v>2</v>
      </c>
      <c r="G37" s="668">
        <v>1478</v>
      </c>
      <c r="H37" s="668">
        <v>1</v>
      </c>
      <c r="I37" s="668">
        <v>739</v>
      </c>
      <c r="J37" s="668">
        <v>3</v>
      </c>
      <c r="K37" s="668">
        <v>2217</v>
      </c>
      <c r="L37" s="668">
        <v>1.5</v>
      </c>
      <c r="M37" s="668">
        <v>739</v>
      </c>
      <c r="N37" s="668">
        <v>5</v>
      </c>
      <c r="O37" s="668">
        <v>3710</v>
      </c>
      <c r="P37" s="681">
        <v>2.510148849797023</v>
      </c>
      <c r="Q37" s="669">
        <v>742</v>
      </c>
    </row>
    <row r="38" spans="1:17" ht="14.4" customHeight="1" x14ac:dyDescent="0.3">
      <c r="A38" s="664" t="s">
        <v>5594</v>
      </c>
      <c r="B38" s="665" t="s">
        <v>5821</v>
      </c>
      <c r="C38" s="665" t="s">
        <v>4694</v>
      </c>
      <c r="D38" s="665" t="s">
        <v>5850</v>
      </c>
      <c r="E38" s="665" t="s">
        <v>5851</v>
      </c>
      <c r="F38" s="668">
        <v>4</v>
      </c>
      <c r="G38" s="668">
        <v>720</v>
      </c>
      <c r="H38" s="668">
        <v>1</v>
      </c>
      <c r="I38" s="668">
        <v>180</v>
      </c>
      <c r="J38" s="668">
        <v>6</v>
      </c>
      <c r="K38" s="668">
        <v>1080</v>
      </c>
      <c r="L38" s="668">
        <v>1.5</v>
      </c>
      <c r="M38" s="668">
        <v>180</v>
      </c>
      <c r="N38" s="668">
        <v>10</v>
      </c>
      <c r="O38" s="668">
        <v>1810</v>
      </c>
      <c r="P38" s="681">
        <v>2.5138888888888888</v>
      </c>
      <c r="Q38" s="669">
        <v>181</v>
      </c>
    </row>
    <row r="39" spans="1:17" ht="14.4" customHeight="1" x14ac:dyDescent="0.3">
      <c r="A39" s="664" t="s">
        <v>5594</v>
      </c>
      <c r="B39" s="665" t="s">
        <v>5821</v>
      </c>
      <c r="C39" s="665" t="s">
        <v>4694</v>
      </c>
      <c r="D39" s="665" t="s">
        <v>5852</v>
      </c>
      <c r="E39" s="665" t="s">
        <v>5853</v>
      </c>
      <c r="F39" s="668">
        <v>84</v>
      </c>
      <c r="G39" s="668">
        <v>21252</v>
      </c>
      <c r="H39" s="668">
        <v>1</v>
      </c>
      <c r="I39" s="668">
        <v>253</v>
      </c>
      <c r="J39" s="668">
        <v>68</v>
      </c>
      <c r="K39" s="668">
        <v>17204</v>
      </c>
      <c r="L39" s="668">
        <v>0.80952380952380953</v>
      </c>
      <c r="M39" s="668">
        <v>253</v>
      </c>
      <c r="N39" s="668">
        <v>53</v>
      </c>
      <c r="O39" s="668">
        <v>13462</v>
      </c>
      <c r="P39" s="681">
        <v>0.63344626388104652</v>
      </c>
      <c r="Q39" s="669">
        <v>254</v>
      </c>
    </row>
    <row r="40" spans="1:17" ht="14.4" customHeight="1" x14ac:dyDescent="0.3">
      <c r="A40" s="664" t="s">
        <v>5594</v>
      </c>
      <c r="B40" s="665" t="s">
        <v>5821</v>
      </c>
      <c r="C40" s="665" t="s">
        <v>4694</v>
      </c>
      <c r="D40" s="665" t="s">
        <v>5854</v>
      </c>
      <c r="E40" s="665" t="s">
        <v>5855</v>
      </c>
      <c r="F40" s="668">
        <v>2</v>
      </c>
      <c r="G40" s="668">
        <v>530</v>
      </c>
      <c r="H40" s="668">
        <v>1</v>
      </c>
      <c r="I40" s="668">
        <v>265</v>
      </c>
      <c r="J40" s="668">
        <v>3</v>
      </c>
      <c r="K40" s="668">
        <v>795</v>
      </c>
      <c r="L40" s="668">
        <v>1.5</v>
      </c>
      <c r="M40" s="668">
        <v>265</v>
      </c>
      <c r="N40" s="668">
        <v>5</v>
      </c>
      <c r="O40" s="668">
        <v>1340</v>
      </c>
      <c r="P40" s="681">
        <v>2.5283018867924527</v>
      </c>
      <c r="Q40" s="669">
        <v>268</v>
      </c>
    </row>
    <row r="41" spans="1:17" ht="14.4" customHeight="1" x14ac:dyDescent="0.3">
      <c r="A41" s="664" t="s">
        <v>5594</v>
      </c>
      <c r="B41" s="665" t="s">
        <v>5821</v>
      </c>
      <c r="C41" s="665" t="s">
        <v>4694</v>
      </c>
      <c r="D41" s="665" t="s">
        <v>5856</v>
      </c>
      <c r="E41" s="665" t="s">
        <v>5857</v>
      </c>
      <c r="F41" s="668">
        <v>19</v>
      </c>
      <c r="G41" s="668">
        <v>4104</v>
      </c>
      <c r="H41" s="668">
        <v>1</v>
      </c>
      <c r="I41" s="668">
        <v>216</v>
      </c>
      <c r="J41" s="668">
        <v>15</v>
      </c>
      <c r="K41" s="668">
        <v>3240</v>
      </c>
      <c r="L41" s="668">
        <v>0.78947368421052633</v>
      </c>
      <c r="M41" s="668">
        <v>216</v>
      </c>
      <c r="N41" s="668">
        <v>57</v>
      </c>
      <c r="O41" s="668">
        <v>12369</v>
      </c>
      <c r="P41" s="681">
        <v>3.0138888888888888</v>
      </c>
      <c r="Q41" s="669">
        <v>217</v>
      </c>
    </row>
    <row r="42" spans="1:17" ht="14.4" customHeight="1" x14ac:dyDescent="0.3">
      <c r="A42" s="664" t="s">
        <v>5594</v>
      </c>
      <c r="B42" s="665" t="s">
        <v>5821</v>
      </c>
      <c r="C42" s="665" t="s">
        <v>4694</v>
      </c>
      <c r="D42" s="665" t="s">
        <v>5858</v>
      </c>
      <c r="E42" s="665" t="s">
        <v>5859</v>
      </c>
      <c r="F42" s="668">
        <v>3</v>
      </c>
      <c r="G42" s="668">
        <v>108</v>
      </c>
      <c r="H42" s="668">
        <v>1</v>
      </c>
      <c r="I42" s="668">
        <v>36</v>
      </c>
      <c r="J42" s="668">
        <v>2</v>
      </c>
      <c r="K42" s="668">
        <v>72</v>
      </c>
      <c r="L42" s="668">
        <v>0.66666666666666663</v>
      </c>
      <c r="M42" s="668">
        <v>36</v>
      </c>
      <c r="N42" s="668"/>
      <c r="O42" s="668"/>
      <c r="P42" s="681"/>
      <c r="Q42" s="669"/>
    </row>
    <row r="43" spans="1:17" ht="14.4" customHeight="1" x14ac:dyDescent="0.3">
      <c r="A43" s="664" t="s">
        <v>5594</v>
      </c>
      <c r="B43" s="665" t="s">
        <v>5821</v>
      </c>
      <c r="C43" s="665" t="s">
        <v>4694</v>
      </c>
      <c r="D43" s="665" t="s">
        <v>5860</v>
      </c>
      <c r="E43" s="665" t="s">
        <v>5861</v>
      </c>
      <c r="F43" s="668">
        <v>2</v>
      </c>
      <c r="G43" s="668">
        <v>1182</v>
      </c>
      <c r="H43" s="668">
        <v>1</v>
      </c>
      <c r="I43" s="668">
        <v>591</v>
      </c>
      <c r="J43" s="668">
        <v>3</v>
      </c>
      <c r="K43" s="668">
        <v>1773</v>
      </c>
      <c r="L43" s="668">
        <v>1.5</v>
      </c>
      <c r="M43" s="668">
        <v>591</v>
      </c>
      <c r="N43" s="668">
        <v>5</v>
      </c>
      <c r="O43" s="668">
        <v>2960</v>
      </c>
      <c r="P43" s="681">
        <v>2.5042301184433162</v>
      </c>
      <c r="Q43" s="669">
        <v>592</v>
      </c>
    </row>
    <row r="44" spans="1:17" ht="14.4" customHeight="1" x14ac:dyDescent="0.3">
      <c r="A44" s="664" t="s">
        <v>5594</v>
      </c>
      <c r="B44" s="665" t="s">
        <v>5821</v>
      </c>
      <c r="C44" s="665" t="s">
        <v>4694</v>
      </c>
      <c r="D44" s="665" t="s">
        <v>5862</v>
      </c>
      <c r="E44" s="665" t="s">
        <v>5863</v>
      </c>
      <c r="F44" s="668">
        <v>1</v>
      </c>
      <c r="G44" s="668">
        <v>50</v>
      </c>
      <c r="H44" s="668">
        <v>1</v>
      </c>
      <c r="I44" s="668">
        <v>50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5594</v>
      </c>
      <c r="B45" s="665" t="s">
        <v>5821</v>
      </c>
      <c r="C45" s="665" t="s">
        <v>4694</v>
      </c>
      <c r="D45" s="665" t="s">
        <v>5864</v>
      </c>
      <c r="E45" s="665" t="s">
        <v>5865</v>
      </c>
      <c r="F45" s="668">
        <v>2</v>
      </c>
      <c r="G45" s="668">
        <v>1092</v>
      </c>
      <c r="H45" s="668">
        <v>1</v>
      </c>
      <c r="I45" s="668">
        <v>546</v>
      </c>
      <c r="J45" s="668">
        <v>3</v>
      </c>
      <c r="K45" s="668">
        <v>1638</v>
      </c>
      <c r="L45" s="668">
        <v>1.5</v>
      </c>
      <c r="M45" s="668">
        <v>546</v>
      </c>
      <c r="N45" s="668">
        <v>5</v>
      </c>
      <c r="O45" s="668">
        <v>2735</v>
      </c>
      <c r="P45" s="681">
        <v>2.5045787545787546</v>
      </c>
      <c r="Q45" s="669">
        <v>547</v>
      </c>
    </row>
    <row r="46" spans="1:17" ht="14.4" customHeight="1" x14ac:dyDescent="0.3">
      <c r="A46" s="664" t="s">
        <v>5594</v>
      </c>
      <c r="B46" s="665" t="s">
        <v>5821</v>
      </c>
      <c r="C46" s="665" t="s">
        <v>4694</v>
      </c>
      <c r="D46" s="665" t="s">
        <v>5866</v>
      </c>
      <c r="E46" s="665" t="s">
        <v>5867</v>
      </c>
      <c r="F46" s="668">
        <v>2</v>
      </c>
      <c r="G46" s="668">
        <v>1470</v>
      </c>
      <c r="H46" s="668">
        <v>1</v>
      </c>
      <c r="I46" s="668">
        <v>735</v>
      </c>
      <c r="J46" s="668">
        <v>3</v>
      </c>
      <c r="K46" s="668">
        <v>2205</v>
      </c>
      <c r="L46" s="668">
        <v>1.5</v>
      </c>
      <c r="M46" s="668">
        <v>735</v>
      </c>
      <c r="N46" s="668">
        <v>5</v>
      </c>
      <c r="O46" s="668">
        <v>3680</v>
      </c>
      <c r="P46" s="681">
        <v>2.5034013605442178</v>
      </c>
      <c r="Q46" s="669">
        <v>736</v>
      </c>
    </row>
    <row r="47" spans="1:17" ht="14.4" customHeight="1" x14ac:dyDescent="0.3">
      <c r="A47" s="664" t="s">
        <v>5594</v>
      </c>
      <c r="B47" s="665" t="s">
        <v>5821</v>
      </c>
      <c r="C47" s="665" t="s">
        <v>4694</v>
      </c>
      <c r="D47" s="665" t="s">
        <v>5868</v>
      </c>
      <c r="E47" s="665" t="s">
        <v>5869</v>
      </c>
      <c r="F47" s="668">
        <v>2</v>
      </c>
      <c r="G47" s="668">
        <v>690</v>
      </c>
      <c r="H47" s="668">
        <v>1</v>
      </c>
      <c r="I47" s="668">
        <v>345</v>
      </c>
      <c r="J47" s="668">
        <v>3</v>
      </c>
      <c r="K47" s="668">
        <v>1035</v>
      </c>
      <c r="L47" s="668">
        <v>1.5</v>
      </c>
      <c r="M47" s="668">
        <v>345</v>
      </c>
      <c r="N47" s="668">
        <v>5</v>
      </c>
      <c r="O47" s="668">
        <v>1730</v>
      </c>
      <c r="P47" s="681">
        <v>2.5072463768115942</v>
      </c>
      <c r="Q47" s="669">
        <v>346</v>
      </c>
    </row>
    <row r="48" spans="1:17" ht="14.4" customHeight="1" x14ac:dyDescent="0.3">
      <c r="A48" s="664" t="s">
        <v>5594</v>
      </c>
      <c r="B48" s="665" t="s">
        <v>5821</v>
      </c>
      <c r="C48" s="665" t="s">
        <v>4694</v>
      </c>
      <c r="D48" s="665" t="s">
        <v>5870</v>
      </c>
      <c r="E48" s="665" t="s">
        <v>5871</v>
      </c>
      <c r="F48" s="668">
        <v>1</v>
      </c>
      <c r="G48" s="668">
        <v>231</v>
      </c>
      <c r="H48" s="668">
        <v>1</v>
      </c>
      <c r="I48" s="668">
        <v>231</v>
      </c>
      <c r="J48" s="668"/>
      <c r="K48" s="668"/>
      <c r="L48" s="668"/>
      <c r="M48" s="668"/>
      <c r="N48" s="668">
        <v>1</v>
      </c>
      <c r="O48" s="668">
        <v>232</v>
      </c>
      <c r="P48" s="681">
        <v>1.0043290043290043</v>
      </c>
      <c r="Q48" s="669">
        <v>232</v>
      </c>
    </row>
    <row r="49" spans="1:17" ht="14.4" customHeight="1" x14ac:dyDescent="0.3">
      <c r="A49" s="664" t="s">
        <v>5594</v>
      </c>
      <c r="B49" s="665" t="s">
        <v>5821</v>
      </c>
      <c r="C49" s="665" t="s">
        <v>4694</v>
      </c>
      <c r="D49" s="665" t="s">
        <v>5872</v>
      </c>
      <c r="E49" s="665" t="s">
        <v>5873</v>
      </c>
      <c r="F49" s="668"/>
      <c r="G49" s="668"/>
      <c r="H49" s="668"/>
      <c r="I49" s="668"/>
      <c r="J49" s="668"/>
      <c r="K49" s="668"/>
      <c r="L49" s="668"/>
      <c r="M49" s="668"/>
      <c r="N49" s="668">
        <v>17</v>
      </c>
      <c r="O49" s="668">
        <v>6970</v>
      </c>
      <c r="P49" s="681"/>
      <c r="Q49" s="669">
        <v>410</v>
      </c>
    </row>
    <row r="50" spans="1:17" ht="14.4" customHeight="1" x14ac:dyDescent="0.3">
      <c r="A50" s="664" t="s">
        <v>5594</v>
      </c>
      <c r="B50" s="665" t="s">
        <v>5821</v>
      </c>
      <c r="C50" s="665" t="s">
        <v>4694</v>
      </c>
      <c r="D50" s="665" t="s">
        <v>5874</v>
      </c>
      <c r="E50" s="665" t="s">
        <v>5875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590</v>
      </c>
      <c r="P50" s="681"/>
      <c r="Q50" s="669">
        <v>590</v>
      </c>
    </row>
    <row r="51" spans="1:17" ht="14.4" customHeight="1" x14ac:dyDescent="0.3">
      <c r="A51" s="664" t="s">
        <v>5594</v>
      </c>
      <c r="B51" s="665" t="s">
        <v>5821</v>
      </c>
      <c r="C51" s="665" t="s">
        <v>4694</v>
      </c>
      <c r="D51" s="665" t="s">
        <v>5876</v>
      </c>
      <c r="E51" s="665" t="s">
        <v>5877</v>
      </c>
      <c r="F51" s="668">
        <v>2</v>
      </c>
      <c r="G51" s="668">
        <v>1572</v>
      </c>
      <c r="H51" s="668">
        <v>1</v>
      </c>
      <c r="I51" s="668">
        <v>786</v>
      </c>
      <c r="J51" s="668"/>
      <c r="K51" s="668"/>
      <c r="L51" s="668"/>
      <c r="M51" s="668"/>
      <c r="N51" s="668">
        <v>3</v>
      </c>
      <c r="O51" s="668">
        <v>2367</v>
      </c>
      <c r="P51" s="681">
        <v>1.5057251908396947</v>
      </c>
      <c r="Q51" s="669">
        <v>789</v>
      </c>
    </row>
    <row r="52" spans="1:17" ht="14.4" customHeight="1" x14ac:dyDescent="0.3">
      <c r="A52" s="664" t="s">
        <v>5594</v>
      </c>
      <c r="B52" s="665" t="s">
        <v>5821</v>
      </c>
      <c r="C52" s="665" t="s">
        <v>4694</v>
      </c>
      <c r="D52" s="665" t="s">
        <v>5878</v>
      </c>
      <c r="E52" s="665" t="s">
        <v>5879</v>
      </c>
      <c r="F52" s="668"/>
      <c r="G52" s="668"/>
      <c r="H52" s="668"/>
      <c r="I52" s="668"/>
      <c r="J52" s="668">
        <v>2</v>
      </c>
      <c r="K52" s="668">
        <v>1832</v>
      </c>
      <c r="L52" s="668"/>
      <c r="M52" s="668">
        <v>916</v>
      </c>
      <c r="N52" s="668">
        <v>19</v>
      </c>
      <c r="O52" s="668">
        <v>17461</v>
      </c>
      <c r="P52" s="681"/>
      <c r="Q52" s="669">
        <v>919</v>
      </c>
    </row>
    <row r="53" spans="1:17" ht="14.4" customHeight="1" x14ac:dyDescent="0.3">
      <c r="A53" s="664" t="s">
        <v>5594</v>
      </c>
      <c r="B53" s="665" t="s">
        <v>5821</v>
      </c>
      <c r="C53" s="665" t="s">
        <v>4694</v>
      </c>
      <c r="D53" s="665" t="s">
        <v>5880</v>
      </c>
      <c r="E53" s="665" t="s">
        <v>5881</v>
      </c>
      <c r="F53" s="668"/>
      <c r="G53" s="668"/>
      <c r="H53" s="668"/>
      <c r="I53" s="668"/>
      <c r="J53" s="668">
        <v>2</v>
      </c>
      <c r="K53" s="668">
        <v>1786</v>
      </c>
      <c r="L53" s="668"/>
      <c r="M53" s="668">
        <v>893</v>
      </c>
      <c r="N53" s="668">
        <v>19</v>
      </c>
      <c r="O53" s="668">
        <v>17024</v>
      </c>
      <c r="P53" s="681"/>
      <c r="Q53" s="669">
        <v>896</v>
      </c>
    </row>
    <row r="54" spans="1:17" ht="14.4" customHeight="1" x14ac:dyDescent="0.3">
      <c r="A54" s="664" t="s">
        <v>5594</v>
      </c>
      <c r="B54" s="665" t="s">
        <v>5821</v>
      </c>
      <c r="C54" s="665" t="s">
        <v>4694</v>
      </c>
      <c r="D54" s="665" t="s">
        <v>5882</v>
      </c>
      <c r="E54" s="665" t="s">
        <v>5883</v>
      </c>
      <c r="F54" s="668"/>
      <c r="G54" s="668"/>
      <c r="H54" s="668"/>
      <c r="I54" s="668"/>
      <c r="J54" s="668"/>
      <c r="K54" s="668"/>
      <c r="L54" s="668"/>
      <c r="M54" s="668"/>
      <c r="N54" s="668">
        <v>4</v>
      </c>
      <c r="O54" s="668">
        <v>976</v>
      </c>
      <c r="P54" s="681"/>
      <c r="Q54" s="669">
        <v>244</v>
      </c>
    </row>
    <row r="55" spans="1:17" ht="14.4" customHeight="1" x14ac:dyDescent="0.3">
      <c r="A55" s="664" t="s">
        <v>5884</v>
      </c>
      <c r="B55" s="665" t="s">
        <v>5885</v>
      </c>
      <c r="C55" s="665" t="s">
        <v>4694</v>
      </c>
      <c r="D55" s="665" t="s">
        <v>5886</v>
      </c>
      <c r="E55" s="665" t="s">
        <v>5887</v>
      </c>
      <c r="F55" s="668">
        <v>218</v>
      </c>
      <c r="G55" s="668">
        <v>5886</v>
      </c>
      <c r="H55" s="668">
        <v>1</v>
      </c>
      <c r="I55" s="668">
        <v>27</v>
      </c>
      <c r="J55" s="668">
        <v>182</v>
      </c>
      <c r="K55" s="668">
        <v>4914</v>
      </c>
      <c r="L55" s="668">
        <v>0.83486238532110091</v>
      </c>
      <c r="M55" s="668">
        <v>27</v>
      </c>
      <c r="N55" s="668">
        <v>197</v>
      </c>
      <c r="O55" s="668">
        <v>5319</v>
      </c>
      <c r="P55" s="681">
        <v>0.90366972477064222</v>
      </c>
      <c r="Q55" s="669">
        <v>27</v>
      </c>
    </row>
    <row r="56" spans="1:17" ht="14.4" customHeight="1" x14ac:dyDescent="0.3">
      <c r="A56" s="664" t="s">
        <v>5884</v>
      </c>
      <c r="B56" s="665" t="s">
        <v>5885</v>
      </c>
      <c r="C56" s="665" t="s">
        <v>4694</v>
      </c>
      <c r="D56" s="665" t="s">
        <v>5888</v>
      </c>
      <c r="E56" s="665" t="s">
        <v>5889</v>
      </c>
      <c r="F56" s="668">
        <v>184</v>
      </c>
      <c r="G56" s="668">
        <v>9936</v>
      </c>
      <c r="H56" s="668">
        <v>1</v>
      </c>
      <c r="I56" s="668">
        <v>54</v>
      </c>
      <c r="J56" s="668">
        <v>136</v>
      </c>
      <c r="K56" s="668">
        <v>7344</v>
      </c>
      <c r="L56" s="668">
        <v>0.73913043478260865</v>
      </c>
      <c r="M56" s="668">
        <v>54</v>
      </c>
      <c r="N56" s="668">
        <v>158</v>
      </c>
      <c r="O56" s="668">
        <v>8532</v>
      </c>
      <c r="P56" s="681">
        <v>0.85869565217391308</v>
      </c>
      <c r="Q56" s="669">
        <v>54</v>
      </c>
    </row>
    <row r="57" spans="1:17" ht="14.4" customHeight="1" x14ac:dyDescent="0.3">
      <c r="A57" s="664" t="s">
        <v>5884</v>
      </c>
      <c r="B57" s="665" t="s">
        <v>5885</v>
      </c>
      <c r="C57" s="665" t="s">
        <v>4694</v>
      </c>
      <c r="D57" s="665" t="s">
        <v>5890</v>
      </c>
      <c r="E57" s="665" t="s">
        <v>5891</v>
      </c>
      <c r="F57" s="668">
        <v>175</v>
      </c>
      <c r="G57" s="668">
        <v>4200</v>
      </c>
      <c r="H57" s="668">
        <v>1</v>
      </c>
      <c r="I57" s="668">
        <v>24</v>
      </c>
      <c r="J57" s="668">
        <v>152</v>
      </c>
      <c r="K57" s="668">
        <v>3648</v>
      </c>
      <c r="L57" s="668">
        <v>0.86857142857142855</v>
      </c>
      <c r="M57" s="668">
        <v>24</v>
      </c>
      <c r="N57" s="668">
        <v>172</v>
      </c>
      <c r="O57" s="668">
        <v>4128</v>
      </c>
      <c r="P57" s="681">
        <v>0.98285714285714287</v>
      </c>
      <c r="Q57" s="669">
        <v>24</v>
      </c>
    </row>
    <row r="58" spans="1:17" ht="14.4" customHeight="1" x14ac:dyDescent="0.3">
      <c r="A58" s="664" t="s">
        <v>5884</v>
      </c>
      <c r="B58" s="665" t="s">
        <v>5885</v>
      </c>
      <c r="C58" s="665" t="s">
        <v>4694</v>
      </c>
      <c r="D58" s="665" t="s">
        <v>5892</v>
      </c>
      <c r="E58" s="665" t="s">
        <v>5893</v>
      </c>
      <c r="F58" s="668">
        <v>540</v>
      </c>
      <c r="G58" s="668">
        <v>14580</v>
      </c>
      <c r="H58" s="668">
        <v>1</v>
      </c>
      <c r="I58" s="668">
        <v>27</v>
      </c>
      <c r="J58" s="668">
        <v>414</v>
      </c>
      <c r="K58" s="668">
        <v>11178</v>
      </c>
      <c r="L58" s="668">
        <v>0.76666666666666672</v>
      </c>
      <c r="M58" s="668">
        <v>27</v>
      </c>
      <c r="N58" s="668">
        <v>498</v>
      </c>
      <c r="O58" s="668">
        <v>13446</v>
      </c>
      <c r="P58" s="681">
        <v>0.92222222222222228</v>
      </c>
      <c r="Q58" s="669">
        <v>27</v>
      </c>
    </row>
    <row r="59" spans="1:17" ht="14.4" customHeight="1" x14ac:dyDescent="0.3">
      <c r="A59" s="664" t="s">
        <v>5884</v>
      </c>
      <c r="B59" s="665" t="s">
        <v>5885</v>
      </c>
      <c r="C59" s="665" t="s">
        <v>4694</v>
      </c>
      <c r="D59" s="665" t="s">
        <v>5894</v>
      </c>
      <c r="E59" s="665" t="s">
        <v>5895</v>
      </c>
      <c r="F59" s="668">
        <v>1</v>
      </c>
      <c r="G59" s="668">
        <v>56</v>
      </c>
      <c r="H59" s="668">
        <v>1</v>
      </c>
      <c r="I59" s="668">
        <v>56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5884</v>
      </c>
      <c r="B60" s="665" t="s">
        <v>5885</v>
      </c>
      <c r="C60" s="665" t="s">
        <v>4694</v>
      </c>
      <c r="D60" s="665" t="s">
        <v>5896</v>
      </c>
      <c r="E60" s="665" t="s">
        <v>5897</v>
      </c>
      <c r="F60" s="668">
        <v>204</v>
      </c>
      <c r="G60" s="668">
        <v>5508</v>
      </c>
      <c r="H60" s="668">
        <v>1</v>
      </c>
      <c r="I60" s="668">
        <v>27</v>
      </c>
      <c r="J60" s="668">
        <v>177</v>
      </c>
      <c r="K60" s="668">
        <v>4779</v>
      </c>
      <c r="L60" s="668">
        <v>0.86764705882352944</v>
      </c>
      <c r="M60" s="668">
        <v>27</v>
      </c>
      <c r="N60" s="668">
        <v>185</v>
      </c>
      <c r="O60" s="668">
        <v>4995</v>
      </c>
      <c r="P60" s="681">
        <v>0.90686274509803921</v>
      </c>
      <c r="Q60" s="669">
        <v>27</v>
      </c>
    </row>
    <row r="61" spans="1:17" ht="14.4" customHeight="1" x14ac:dyDescent="0.3">
      <c r="A61" s="664" t="s">
        <v>5884</v>
      </c>
      <c r="B61" s="665" t="s">
        <v>5885</v>
      </c>
      <c r="C61" s="665" t="s">
        <v>4694</v>
      </c>
      <c r="D61" s="665" t="s">
        <v>5898</v>
      </c>
      <c r="E61" s="665" t="s">
        <v>5899</v>
      </c>
      <c r="F61" s="668">
        <v>558</v>
      </c>
      <c r="G61" s="668">
        <v>12276</v>
      </c>
      <c r="H61" s="668">
        <v>1</v>
      </c>
      <c r="I61" s="668">
        <v>22</v>
      </c>
      <c r="J61" s="668">
        <v>483</v>
      </c>
      <c r="K61" s="668">
        <v>10626</v>
      </c>
      <c r="L61" s="668">
        <v>0.86559139784946237</v>
      </c>
      <c r="M61" s="668">
        <v>22</v>
      </c>
      <c r="N61" s="668">
        <v>585</v>
      </c>
      <c r="O61" s="668">
        <v>12870</v>
      </c>
      <c r="P61" s="681">
        <v>1.0483870967741935</v>
      </c>
      <c r="Q61" s="669">
        <v>22</v>
      </c>
    </row>
    <row r="62" spans="1:17" ht="14.4" customHeight="1" x14ac:dyDescent="0.3">
      <c r="A62" s="664" t="s">
        <v>5884</v>
      </c>
      <c r="B62" s="665" t="s">
        <v>5885</v>
      </c>
      <c r="C62" s="665" t="s">
        <v>4694</v>
      </c>
      <c r="D62" s="665" t="s">
        <v>5900</v>
      </c>
      <c r="E62" s="665" t="s">
        <v>5901</v>
      </c>
      <c r="F62" s="668">
        <v>4</v>
      </c>
      <c r="G62" s="668">
        <v>272</v>
      </c>
      <c r="H62" s="668">
        <v>1</v>
      </c>
      <c r="I62" s="668">
        <v>68</v>
      </c>
      <c r="J62" s="668">
        <v>7</v>
      </c>
      <c r="K62" s="668">
        <v>476</v>
      </c>
      <c r="L62" s="668">
        <v>1.75</v>
      </c>
      <c r="M62" s="668">
        <v>68</v>
      </c>
      <c r="N62" s="668">
        <v>3</v>
      </c>
      <c r="O62" s="668">
        <v>204</v>
      </c>
      <c r="P62" s="681">
        <v>0.75</v>
      </c>
      <c r="Q62" s="669">
        <v>68</v>
      </c>
    </row>
    <row r="63" spans="1:17" ht="14.4" customHeight="1" x14ac:dyDescent="0.3">
      <c r="A63" s="664" t="s">
        <v>5884</v>
      </c>
      <c r="B63" s="665" t="s">
        <v>5885</v>
      </c>
      <c r="C63" s="665" t="s">
        <v>4694</v>
      </c>
      <c r="D63" s="665" t="s">
        <v>5902</v>
      </c>
      <c r="E63" s="665" t="s">
        <v>5903</v>
      </c>
      <c r="F63" s="668">
        <v>4</v>
      </c>
      <c r="G63" s="668">
        <v>248</v>
      </c>
      <c r="H63" s="668">
        <v>1</v>
      </c>
      <c r="I63" s="668">
        <v>62</v>
      </c>
      <c r="J63" s="668">
        <v>2</v>
      </c>
      <c r="K63" s="668">
        <v>124</v>
      </c>
      <c r="L63" s="668">
        <v>0.5</v>
      </c>
      <c r="M63" s="668">
        <v>62</v>
      </c>
      <c r="N63" s="668"/>
      <c r="O63" s="668"/>
      <c r="P63" s="681"/>
      <c r="Q63" s="669"/>
    </row>
    <row r="64" spans="1:17" ht="14.4" customHeight="1" x14ac:dyDescent="0.3">
      <c r="A64" s="664" t="s">
        <v>5884</v>
      </c>
      <c r="B64" s="665" t="s">
        <v>5885</v>
      </c>
      <c r="C64" s="665" t="s">
        <v>4694</v>
      </c>
      <c r="D64" s="665" t="s">
        <v>5904</v>
      </c>
      <c r="E64" s="665" t="s">
        <v>5905</v>
      </c>
      <c r="F64" s="668">
        <v>17</v>
      </c>
      <c r="G64" s="668">
        <v>1050</v>
      </c>
      <c r="H64" s="668">
        <v>1</v>
      </c>
      <c r="I64" s="668">
        <v>61.764705882352942</v>
      </c>
      <c r="J64" s="668">
        <v>36</v>
      </c>
      <c r="K64" s="668">
        <v>2232</v>
      </c>
      <c r="L64" s="668">
        <v>2.1257142857142859</v>
      </c>
      <c r="M64" s="668">
        <v>62</v>
      </c>
      <c r="N64" s="668">
        <v>36</v>
      </c>
      <c r="O64" s="668">
        <v>2232</v>
      </c>
      <c r="P64" s="681">
        <v>2.1257142857142859</v>
      </c>
      <c r="Q64" s="669">
        <v>62</v>
      </c>
    </row>
    <row r="65" spans="1:17" ht="14.4" customHeight="1" x14ac:dyDescent="0.3">
      <c r="A65" s="664" t="s">
        <v>5884</v>
      </c>
      <c r="B65" s="665" t="s">
        <v>5885</v>
      </c>
      <c r="C65" s="665" t="s">
        <v>4694</v>
      </c>
      <c r="D65" s="665" t="s">
        <v>5906</v>
      </c>
      <c r="E65" s="665" t="s">
        <v>5907</v>
      </c>
      <c r="F65" s="668"/>
      <c r="G65" s="668"/>
      <c r="H65" s="668"/>
      <c r="I65" s="668"/>
      <c r="J65" s="668">
        <v>4</v>
      </c>
      <c r="K65" s="668">
        <v>1576</v>
      </c>
      <c r="L65" s="668"/>
      <c r="M65" s="668">
        <v>394</v>
      </c>
      <c r="N65" s="668">
        <v>4</v>
      </c>
      <c r="O65" s="668">
        <v>1576</v>
      </c>
      <c r="P65" s="681"/>
      <c r="Q65" s="669">
        <v>394</v>
      </c>
    </row>
    <row r="66" spans="1:17" ht="14.4" customHeight="1" x14ac:dyDescent="0.3">
      <c r="A66" s="664" t="s">
        <v>5884</v>
      </c>
      <c r="B66" s="665" t="s">
        <v>5885</v>
      </c>
      <c r="C66" s="665" t="s">
        <v>4694</v>
      </c>
      <c r="D66" s="665" t="s">
        <v>5908</v>
      </c>
      <c r="E66" s="665" t="s">
        <v>5909</v>
      </c>
      <c r="F66" s="668">
        <v>146</v>
      </c>
      <c r="G66" s="668">
        <v>11924</v>
      </c>
      <c r="H66" s="668">
        <v>1</v>
      </c>
      <c r="I66" s="668">
        <v>81.671232876712324</v>
      </c>
      <c r="J66" s="668">
        <v>88</v>
      </c>
      <c r="K66" s="668">
        <v>7216</v>
      </c>
      <c r="L66" s="668">
        <v>0.60516605166051662</v>
      </c>
      <c r="M66" s="668">
        <v>82</v>
      </c>
      <c r="N66" s="668">
        <v>93</v>
      </c>
      <c r="O66" s="668">
        <v>7626</v>
      </c>
      <c r="P66" s="681">
        <v>0.63955048641395507</v>
      </c>
      <c r="Q66" s="669">
        <v>82</v>
      </c>
    </row>
    <row r="67" spans="1:17" ht="14.4" customHeight="1" x14ac:dyDescent="0.3">
      <c r="A67" s="664" t="s">
        <v>5884</v>
      </c>
      <c r="B67" s="665" t="s">
        <v>5885</v>
      </c>
      <c r="C67" s="665" t="s">
        <v>4694</v>
      </c>
      <c r="D67" s="665" t="s">
        <v>5910</v>
      </c>
      <c r="E67" s="665" t="s">
        <v>5911</v>
      </c>
      <c r="F67" s="668">
        <v>72</v>
      </c>
      <c r="G67" s="668">
        <v>71064</v>
      </c>
      <c r="H67" s="668">
        <v>1</v>
      </c>
      <c r="I67" s="668">
        <v>987</v>
      </c>
      <c r="J67" s="668">
        <v>58</v>
      </c>
      <c r="K67" s="668">
        <v>57246</v>
      </c>
      <c r="L67" s="668">
        <v>0.80555555555555558</v>
      </c>
      <c r="M67" s="668">
        <v>987</v>
      </c>
      <c r="N67" s="668">
        <v>66</v>
      </c>
      <c r="O67" s="668">
        <v>65208</v>
      </c>
      <c r="P67" s="681">
        <v>0.91759540695710906</v>
      </c>
      <c r="Q67" s="669">
        <v>988</v>
      </c>
    </row>
    <row r="68" spans="1:17" ht="14.4" customHeight="1" x14ac:dyDescent="0.3">
      <c r="A68" s="664" t="s">
        <v>5884</v>
      </c>
      <c r="B68" s="665" t="s">
        <v>5885</v>
      </c>
      <c r="C68" s="665" t="s">
        <v>4694</v>
      </c>
      <c r="D68" s="665" t="s">
        <v>5912</v>
      </c>
      <c r="E68" s="665" t="s">
        <v>5913</v>
      </c>
      <c r="F68" s="668">
        <v>2</v>
      </c>
      <c r="G68" s="668">
        <v>126</v>
      </c>
      <c r="H68" s="668">
        <v>1</v>
      </c>
      <c r="I68" s="668">
        <v>63</v>
      </c>
      <c r="J68" s="668">
        <v>3</v>
      </c>
      <c r="K68" s="668">
        <v>189</v>
      </c>
      <c r="L68" s="668">
        <v>1.5</v>
      </c>
      <c r="M68" s="668">
        <v>63</v>
      </c>
      <c r="N68" s="668">
        <v>2</v>
      </c>
      <c r="O68" s="668">
        <v>126</v>
      </c>
      <c r="P68" s="681">
        <v>1</v>
      </c>
      <c r="Q68" s="669">
        <v>63</v>
      </c>
    </row>
    <row r="69" spans="1:17" ht="14.4" customHeight="1" x14ac:dyDescent="0.3">
      <c r="A69" s="664" t="s">
        <v>5884</v>
      </c>
      <c r="B69" s="665" t="s">
        <v>5885</v>
      </c>
      <c r="C69" s="665" t="s">
        <v>4694</v>
      </c>
      <c r="D69" s="665" t="s">
        <v>5914</v>
      </c>
      <c r="E69" s="665" t="s">
        <v>5915</v>
      </c>
      <c r="F69" s="668">
        <v>41</v>
      </c>
      <c r="G69" s="668">
        <v>697</v>
      </c>
      <c r="H69" s="668">
        <v>1</v>
      </c>
      <c r="I69" s="668">
        <v>17</v>
      </c>
      <c r="J69" s="668">
        <v>32</v>
      </c>
      <c r="K69" s="668">
        <v>544</v>
      </c>
      <c r="L69" s="668">
        <v>0.78048780487804881</v>
      </c>
      <c r="M69" s="668">
        <v>17</v>
      </c>
      <c r="N69" s="668">
        <v>37</v>
      </c>
      <c r="O69" s="668">
        <v>629</v>
      </c>
      <c r="P69" s="681">
        <v>0.90243902439024393</v>
      </c>
      <c r="Q69" s="669">
        <v>17</v>
      </c>
    </row>
    <row r="70" spans="1:17" ht="14.4" customHeight="1" x14ac:dyDescent="0.3">
      <c r="A70" s="664" t="s">
        <v>5884</v>
      </c>
      <c r="B70" s="665" t="s">
        <v>5885</v>
      </c>
      <c r="C70" s="665" t="s">
        <v>4694</v>
      </c>
      <c r="D70" s="665" t="s">
        <v>5916</v>
      </c>
      <c r="E70" s="665" t="s">
        <v>5917</v>
      </c>
      <c r="F70" s="668">
        <v>3</v>
      </c>
      <c r="G70" s="668">
        <v>192</v>
      </c>
      <c r="H70" s="668">
        <v>1</v>
      </c>
      <c r="I70" s="668">
        <v>64</v>
      </c>
      <c r="J70" s="668">
        <v>2</v>
      </c>
      <c r="K70" s="668">
        <v>128</v>
      </c>
      <c r="L70" s="668">
        <v>0.66666666666666663</v>
      </c>
      <c r="M70" s="668">
        <v>64</v>
      </c>
      <c r="N70" s="668">
        <v>2</v>
      </c>
      <c r="O70" s="668">
        <v>128</v>
      </c>
      <c r="P70" s="681">
        <v>0.66666666666666663</v>
      </c>
      <c r="Q70" s="669">
        <v>64</v>
      </c>
    </row>
    <row r="71" spans="1:17" ht="14.4" customHeight="1" x14ac:dyDescent="0.3">
      <c r="A71" s="664" t="s">
        <v>5884</v>
      </c>
      <c r="B71" s="665" t="s">
        <v>5885</v>
      </c>
      <c r="C71" s="665" t="s">
        <v>4694</v>
      </c>
      <c r="D71" s="665" t="s">
        <v>5918</v>
      </c>
      <c r="E71" s="665" t="s">
        <v>5919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482</v>
      </c>
      <c r="P71" s="681"/>
      <c r="Q71" s="669">
        <v>482</v>
      </c>
    </row>
    <row r="72" spans="1:17" ht="14.4" customHeight="1" x14ac:dyDescent="0.3">
      <c r="A72" s="664" t="s">
        <v>5884</v>
      </c>
      <c r="B72" s="665" t="s">
        <v>5885</v>
      </c>
      <c r="C72" s="665" t="s">
        <v>4694</v>
      </c>
      <c r="D72" s="665" t="s">
        <v>5920</v>
      </c>
      <c r="E72" s="665" t="s">
        <v>5921</v>
      </c>
      <c r="F72" s="668">
        <v>2</v>
      </c>
      <c r="G72" s="668">
        <v>94</v>
      </c>
      <c r="H72" s="668">
        <v>1</v>
      </c>
      <c r="I72" s="668">
        <v>47</v>
      </c>
      <c r="J72" s="668">
        <v>2</v>
      </c>
      <c r="K72" s="668">
        <v>94</v>
      </c>
      <c r="L72" s="668">
        <v>1</v>
      </c>
      <c r="M72" s="668">
        <v>47</v>
      </c>
      <c r="N72" s="668">
        <v>5</v>
      </c>
      <c r="O72" s="668">
        <v>235</v>
      </c>
      <c r="P72" s="681">
        <v>2.5</v>
      </c>
      <c r="Q72" s="669">
        <v>47</v>
      </c>
    </row>
    <row r="73" spans="1:17" ht="14.4" customHeight="1" x14ac:dyDescent="0.3">
      <c r="A73" s="664" t="s">
        <v>5884</v>
      </c>
      <c r="B73" s="665" t="s">
        <v>5885</v>
      </c>
      <c r="C73" s="665" t="s">
        <v>4694</v>
      </c>
      <c r="D73" s="665" t="s">
        <v>5922</v>
      </c>
      <c r="E73" s="665" t="s">
        <v>5923</v>
      </c>
      <c r="F73" s="668">
        <v>86</v>
      </c>
      <c r="G73" s="668">
        <v>5160</v>
      </c>
      <c r="H73" s="668">
        <v>1</v>
      </c>
      <c r="I73" s="668">
        <v>60</v>
      </c>
      <c r="J73" s="668">
        <v>59</v>
      </c>
      <c r="K73" s="668">
        <v>3540</v>
      </c>
      <c r="L73" s="668">
        <v>0.68604651162790697</v>
      </c>
      <c r="M73" s="668">
        <v>60</v>
      </c>
      <c r="N73" s="668">
        <v>66</v>
      </c>
      <c r="O73" s="668">
        <v>3960</v>
      </c>
      <c r="P73" s="681">
        <v>0.76744186046511631</v>
      </c>
      <c r="Q73" s="669">
        <v>60</v>
      </c>
    </row>
    <row r="74" spans="1:17" ht="14.4" customHeight="1" x14ac:dyDescent="0.3">
      <c r="A74" s="664" t="s">
        <v>5884</v>
      </c>
      <c r="B74" s="665" t="s">
        <v>5885</v>
      </c>
      <c r="C74" s="665" t="s">
        <v>4694</v>
      </c>
      <c r="D74" s="665" t="s">
        <v>5924</v>
      </c>
      <c r="E74" s="665" t="s">
        <v>5925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61</v>
      </c>
      <c r="P74" s="681"/>
      <c r="Q74" s="669">
        <v>61</v>
      </c>
    </row>
    <row r="75" spans="1:17" ht="14.4" customHeight="1" x14ac:dyDescent="0.3">
      <c r="A75" s="664" t="s">
        <v>5884</v>
      </c>
      <c r="B75" s="665" t="s">
        <v>5885</v>
      </c>
      <c r="C75" s="665" t="s">
        <v>4694</v>
      </c>
      <c r="D75" s="665" t="s">
        <v>5926</v>
      </c>
      <c r="E75" s="665" t="s">
        <v>5927</v>
      </c>
      <c r="F75" s="668">
        <v>2</v>
      </c>
      <c r="G75" s="668">
        <v>38</v>
      </c>
      <c r="H75" s="668">
        <v>1</v>
      </c>
      <c r="I75" s="668">
        <v>19</v>
      </c>
      <c r="J75" s="668">
        <v>4</v>
      </c>
      <c r="K75" s="668">
        <v>76</v>
      </c>
      <c r="L75" s="668">
        <v>2</v>
      </c>
      <c r="M75" s="668">
        <v>19</v>
      </c>
      <c r="N75" s="668">
        <v>2</v>
      </c>
      <c r="O75" s="668">
        <v>38</v>
      </c>
      <c r="P75" s="681">
        <v>1</v>
      </c>
      <c r="Q75" s="669">
        <v>19</v>
      </c>
    </row>
    <row r="76" spans="1:17" ht="14.4" customHeight="1" x14ac:dyDescent="0.3">
      <c r="A76" s="664" t="s">
        <v>5884</v>
      </c>
      <c r="B76" s="665" t="s">
        <v>5885</v>
      </c>
      <c r="C76" s="665" t="s">
        <v>4694</v>
      </c>
      <c r="D76" s="665" t="s">
        <v>5928</v>
      </c>
      <c r="E76" s="665" t="s">
        <v>5929</v>
      </c>
      <c r="F76" s="668"/>
      <c r="G76" s="668"/>
      <c r="H76" s="668"/>
      <c r="I76" s="668"/>
      <c r="J76" s="668">
        <v>1</v>
      </c>
      <c r="K76" s="668">
        <v>1455</v>
      </c>
      <c r="L76" s="668"/>
      <c r="M76" s="668">
        <v>1455</v>
      </c>
      <c r="N76" s="668">
        <v>2</v>
      </c>
      <c r="O76" s="668">
        <v>2926</v>
      </c>
      <c r="P76" s="681"/>
      <c r="Q76" s="669">
        <v>1463</v>
      </c>
    </row>
    <row r="77" spans="1:17" ht="14.4" customHeight="1" x14ac:dyDescent="0.3">
      <c r="A77" s="664" t="s">
        <v>5884</v>
      </c>
      <c r="B77" s="665" t="s">
        <v>5885</v>
      </c>
      <c r="C77" s="665" t="s">
        <v>4694</v>
      </c>
      <c r="D77" s="665" t="s">
        <v>5930</v>
      </c>
      <c r="E77" s="665" t="s">
        <v>5931</v>
      </c>
      <c r="F77" s="668">
        <v>3</v>
      </c>
      <c r="G77" s="668">
        <v>1173</v>
      </c>
      <c r="H77" s="668">
        <v>1</v>
      </c>
      <c r="I77" s="668">
        <v>391</v>
      </c>
      <c r="J77" s="668">
        <v>2</v>
      </c>
      <c r="K77" s="668">
        <v>782</v>
      </c>
      <c r="L77" s="668">
        <v>0.66666666666666663</v>
      </c>
      <c r="M77" s="668">
        <v>391</v>
      </c>
      <c r="N77" s="668">
        <v>4</v>
      </c>
      <c r="O77" s="668">
        <v>1568</v>
      </c>
      <c r="P77" s="681">
        <v>1.3367433930093777</v>
      </c>
      <c r="Q77" s="669">
        <v>392</v>
      </c>
    </row>
    <row r="78" spans="1:17" ht="14.4" customHeight="1" x14ac:dyDescent="0.3">
      <c r="A78" s="664" t="s">
        <v>5884</v>
      </c>
      <c r="B78" s="665" t="s">
        <v>5885</v>
      </c>
      <c r="C78" s="665" t="s">
        <v>4694</v>
      </c>
      <c r="D78" s="665" t="s">
        <v>5932</v>
      </c>
      <c r="E78" s="665" t="s">
        <v>5933</v>
      </c>
      <c r="F78" s="668">
        <v>1</v>
      </c>
      <c r="G78" s="668">
        <v>312</v>
      </c>
      <c r="H78" s="668">
        <v>1</v>
      </c>
      <c r="I78" s="668">
        <v>312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5884</v>
      </c>
      <c r="B79" s="665" t="s">
        <v>5885</v>
      </c>
      <c r="C79" s="665" t="s">
        <v>4694</v>
      </c>
      <c r="D79" s="665" t="s">
        <v>5934</v>
      </c>
      <c r="E79" s="665" t="s">
        <v>5935</v>
      </c>
      <c r="F79" s="668">
        <v>61</v>
      </c>
      <c r="G79" s="668">
        <v>51958</v>
      </c>
      <c r="H79" s="668">
        <v>1</v>
      </c>
      <c r="I79" s="668">
        <v>851.77049180327867</v>
      </c>
      <c r="J79" s="668">
        <v>44</v>
      </c>
      <c r="K79" s="668">
        <v>37488</v>
      </c>
      <c r="L79" s="668">
        <v>0.72150583163324222</v>
      </c>
      <c r="M79" s="668">
        <v>852</v>
      </c>
      <c r="N79" s="668">
        <v>39</v>
      </c>
      <c r="O79" s="668">
        <v>33267</v>
      </c>
      <c r="P79" s="681">
        <v>0.64026713884291153</v>
      </c>
      <c r="Q79" s="669">
        <v>853</v>
      </c>
    </row>
    <row r="80" spans="1:17" ht="14.4" customHeight="1" x14ac:dyDescent="0.3">
      <c r="A80" s="664" t="s">
        <v>5884</v>
      </c>
      <c r="B80" s="665" t="s">
        <v>5885</v>
      </c>
      <c r="C80" s="665" t="s">
        <v>4694</v>
      </c>
      <c r="D80" s="665" t="s">
        <v>5936</v>
      </c>
      <c r="E80" s="665" t="s">
        <v>5937</v>
      </c>
      <c r="F80" s="668"/>
      <c r="G80" s="668"/>
      <c r="H80" s="668"/>
      <c r="I80" s="668"/>
      <c r="J80" s="668"/>
      <c r="K80" s="668"/>
      <c r="L80" s="668"/>
      <c r="M80" s="668"/>
      <c r="N80" s="668">
        <v>8</v>
      </c>
      <c r="O80" s="668">
        <v>1496</v>
      </c>
      <c r="P80" s="681"/>
      <c r="Q80" s="669">
        <v>187</v>
      </c>
    </row>
    <row r="81" spans="1:17" ht="14.4" customHeight="1" x14ac:dyDescent="0.3">
      <c r="A81" s="664" t="s">
        <v>5884</v>
      </c>
      <c r="B81" s="665" t="s">
        <v>5885</v>
      </c>
      <c r="C81" s="665" t="s">
        <v>4694</v>
      </c>
      <c r="D81" s="665" t="s">
        <v>5938</v>
      </c>
      <c r="E81" s="665" t="s">
        <v>5939</v>
      </c>
      <c r="F81" s="668"/>
      <c r="G81" s="668"/>
      <c r="H81" s="668"/>
      <c r="I81" s="668"/>
      <c r="J81" s="668">
        <v>1</v>
      </c>
      <c r="K81" s="668">
        <v>167</v>
      </c>
      <c r="L81" s="668"/>
      <c r="M81" s="668">
        <v>167</v>
      </c>
      <c r="N81" s="668">
        <v>2</v>
      </c>
      <c r="O81" s="668">
        <v>336</v>
      </c>
      <c r="P81" s="681"/>
      <c r="Q81" s="669">
        <v>168</v>
      </c>
    </row>
    <row r="82" spans="1:17" ht="14.4" customHeight="1" x14ac:dyDescent="0.3">
      <c r="A82" s="664" t="s">
        <v>5884</v>
      </c>
      <c r="B82" s="665" t="s">
        <v>5885</v>
      </c>
      <c r="C82" s="665" t="s">
        <v>4694</v>
      </c>
      <c r="D82" s="665" t="s">
        <v>5940</v>
      </c>
      <c r="E82" s="665" t="s">
        <v>5941</v>
      </c>
      <c r="F82" s="668"/>
      <c r="G82" s="668"/>
      <c r="H82" s="668"/>
      <c r="I82" s="668"/>
      <c r="J82" s="668">
        <v>1</v>
      </c>
      <c r="K82" s="668">
        <v>237</v>
      </c>
      <c r="L82" s="668"/>
      <c r="M82" s="668">
        <v>237</v>
      </c>
      <c r="N82" s="668"/>
      <c r="O82" s="668"/>
      <c r="P82" s="681"/>
      <c r="Q82" s="669"/>
    </row>
    <row r="83" spans="1:17" ht="14.4" customHeight="1" x14ac:dyDescent="0.3">
      <c r="A83" s="664" t="s">
        <v>5884</v>
      </c>
      <c r="B83" s="665" t="s">
        <v>5885</v>
      </c>
      <c r="C83" s="665" t="s">
        <v>4694</v>
      </c>
      <c r="D83" s="665" t="s">
        <v>5942</v>
      </c>
      <c r="E83" s="665" t="s">
        <v>5943</v>
      </c>
      <c r="F83" s="668"/>
      <c r="G83" s="668"/>
      <c r="H83" s="668"/>
      <c r="I83" s="668"/>
      <c r="J83" s="668">
        <v>1</v>
      </c>
      <c r="K83" s="668">
        <v>309</v>
      </c>
      <c r="L83" s="668"/>
      <c r="M83" s="668">
        <v>309</v>
      </c>
      <c r="N83" s="668"/>
      <c r="O83" s="668"/>
      <c r="P83" s="681"/>
      <c r="Q83" s="669"/>
    </row>
    <row r="84" spans="1:17" ht="14.4" customHeight="1" x14ac:dyDescent="0.3">
      <c r="A84" s="664" t="s">
        <v>5884</v>
      </c>
      <c r="B84" s="665" t="s">
        <v>5885</v>
      </c>
      <c r="C84" s="665" t="s">
        <v>4694</v>
      </c>
      <c r="D84" s="665" t="s">
        <v>5944</v>
      </c>
      <c r="E84" s="665" t="s">
        <v>5945</v>
      </c>
      <c r="F84" s="668">
        <v>2</v>
      </c>
      <c r="G84" s="668">
        <v>2424</v>
      </c>
      <c r="H84" s="668">
        <v>1</v>
      </c>
      <c r="I84" s="668">
        <v>1212</v>
      </c>
      <c r="J84" s="668">
        <v>2</v>
      </c>
      <c r="K84" s="668">
        <v>2432</v>
      </c>
      <c r="L84" s="668">
        <v>1.0033003300330032</v>
      </c>
      <c r="M84" s="668">
        <v>1216</v>
      </c>
      <c r="N84" s="668"/>
      <c r="O84" s="668"/>
      <c r="P84" s="681"/>
      <c r="Q84" s="669"/>
    </row>
    <row r="85" spans="1:17" ht="14.4" customHeight="1" x14ac:dyDescent="0.3">
      <c r="A85" s="664" t="s">
        <v>5884</v>
      </c>
      <c r="B85" s="665" t="s">
        <v>5885</v>
      </c>
      <c r="C85" s="665" t="s">
        <v>4694</v>
      </c>
      <c r="D85" s="665" t="s">
        <v>5946</v>
      </c>
      <c r="E85" s="665" t="s">
        <v>5947</v>
      </c>
      <c r="F85" s="668">
        <v>1</v>
      </c>
      <c r="G85" s="668">
        <v>785</v>
      </c>
      <c r="H85" s="668">
        <v>1</v>
      </c>
      <c r="I85" s="668">
        <v>785</v>
      </c>
      <c r="J85" s="668">
        <v>6</v>
      </c>
      <c r="K85" s="668">
        <v>4716</v>
      </c>
      <c r="L85" s="668">
        <v>6.0076433121019113</v>
      </c>
      <c r="M85" s="668">
        <v>786</v>
      </c>
      <c r="N85" s="668">
        <v>4</v>
      </c>
      <c r="O85" s="668">
        <v>3148</v>
      </c>
      <c r="P85" s="681">
        <v>4.0101910828025478</v>
      </c>
      <c r="Q85" s="669">
        <v>787</v>
      </c>
    </row>
    <row r="86" spans="1:17" ht="14.4" customHeight="1" x14ac:dyDescent="0.3">
      <c r="A86" s="664" t="s">
        <v>5884</v>
      </c>
      <c r="B86" s="665" t="s">
        <v>5885</v>
      </c>
      <c r="C86" s="665" t="s">
        <v>4694</v>
      </c>
      <c r="D86" s="665" t="s">
        <v>5948</v>
      </c>
      <c r="E86" s="665" t="s">
        <v>5949</v>
      </c>
      <c r="F86" s="668">
        <v>1</v>
      </c>
      <c r="G86" s="668">
        <v>363</v>
      </c>
      <c r="H86" s="668">
        <v>1</v>
      </c>
      <c r="I86" s="668">
        <v>363</v>
      </c>
      <c r="J86" s="668">
        <v>2</v>
      </c>
      <c r="K86" s="668">
        <v>726</v>
      </c>
      <c r="L86" s="668">
        <v>2</v>
      </c>
      <c r="M86" s="668">
        <v>363</v>
      </c>
      <c r="N86" s="668">
        <v>3</v>
      </c>
      <c r="O86" s="668">
        <v>1092</v>
      </c>
      <c r="P86" s="681">
        <v>3.0082644628099175</v>
      </c>
      <c r="Q86" s="669">
        <v>364</v>
      </c>
    </row>
    <row r="87" spans="1:17" ht="14.4" customHeight="1" x14ac:dyDescent="0.3">
      <c r="A87" s="664" t="s">
        <v>5884</v>
      </c>
      <c r="B87" s="665" t="s">
        <v>5885</v>
      </c>
      <c r="C87" s="665" t="s">
        <v>4694</v>
      </c>
      <c r="D87" s="665" t="s">
        <v>5950</v>
      </c>
      <c r="E87" s="665" t="s">
        <v>5951</v>
      </c>
      <c r="F87" s="668">
        <v>3</v>
      </c>
      <c r="G87" s="668">
        <v>683</v>
      </c>
      <c r="H87" s="668">
        <v>1</v>
      </c>
      <c r="I87" s="668">
        <v>227.66666666666666</v>
      </c>
      <c r="J87" s="668">
        <v>4</v>
      </c>
      <c r="K87" s="668">
        <v>912</v>
      </c>
      <c r="L87" s="668">
        <v>1.335285505124451</v>
      </c>
      <c r="M87" s="668">
        <v>228</v>
      </c>
      <c r="N87" s="668">
        <v>3</v>
      </c>
      <c r="O87" s="668">
        <v>687</v>
      </c>
      <c r="P87" s="681">
        <v>1.0058565153733527</v>
      </c>
      <c r="Q87" s="669">
        <v>229</v>
      </c>
    </row>
    <row r="88" spans="1:17" ht="14.4" customHeight="1" x14ac:dyDescent="0.3">
      <c r="A88" s="664" t="s">
        <v>5884</v>
      </c>
      <c r="B88" s="665" t="s">
        <v>5885</v>
      </c>
      <c r="C88" s="665" t="s">
        <v>4694</v>
      </c>
      <c r="D88" s="665" t="s">
        <v>5952</v>
      </c>
      <c r="E88" s="665" t="s">
        <v>5953</v>
      </c>
      <c r="F88" s="668"/>
      <c r="G88" s="668"/>
      <c r="H88" s="668"/>
      <c r="I88" s="668"/>
      <c r="J88" s="668"/>
      <c r="K88" s="668"/>
      <c r="L88" s="668"/>
      <c r="M88" s="668"/>
      <c r="N88" s="668">
        <v>24</v>
      </c>
      <c r="O88" s="668">
        <v>3816</v>
      </c>
      <c r="P88" s="681"/>
      <c r="Q88" s="669">
        <v>159</v>
      </c>
    </row>
    <row r="89" spans="1:17" ht="14.4" customHeight="1" x14ac:dyDescent="0.3">
      <c r="A89" s="664" t="s">
        <v>5884</v>
      </c>
      <c r="B89" s="665" t="s">
        <v>5885</v>
      </c>
      <c r="C89" s="665" t="s">
        <v>4694</v>
      </c>
      <c r="D89" s="665" t="s">
        <v>5954</v>
      </c>
      <c r="E89" s="665" t="s">
        <v>5955</v>
      </c>
      <c r="F89" s="668">
        <v>8</v>
      </c>
      <c r="G89" s="668">
        <v>4487</v>
      </c>
      <c r="H89" s="668">
        <v>1</v>
      </c>
      <c r="I89" s="668">
        <v>560.875</v>
      </c>
      <c r="J89" s="668">
        <v>18</v>
      </c>
      <c r="K89" s="668">
        <v>10098</v>
      </c>
      <c r="L89" s="668">
        <v>2.250501448629374</v>
      </c>
      <c r="M89" s="668">
        <v>561</v>
      </c>
      <c r="N89" s="668">
        <v>13</v>
      </c>
      <c r="O89" s="668">
        <v>7306</v>
      </c>
      <c r="P89" s="681">
        <v>1.6282594160909294</v>
      </c>
      <c r="Q89" s="669">
        <v>562</v>
      </c>
    </row>
    <row r="90" spans="1:17" ht="14.4" customHeight="1" x14ac:dyDescent="0.3">
      <c r="A90" s="664" t="s">
        <v>5884</v>
      </c>
      <c r="B90" s="665" t="s">
        <v>5885</v>
      </c>
      <c r="C90" s="665" t="s">
        <v>4694</v>
      </c>
      <c r="D90" s="665" t="s">
        <v>5956</v>
      </c>
      <c r="E90" s="665" t="s">
        <v>5957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172</v>
      </c>
      <c r="P90" s="681"/>
      <c r="Q90" s="669">
        <v>172</v>
      </c>
    </row>
    <row r="91" spans="1:17" ht="14.4" customHeight="1" x14ac:dyDescent="0.3">
      <c r="A91" s="664" t="s">
        <v>5884</v>
      </c>
      <c r="B91" s="665" t="s">
        <v>5885</v>
      </c>
      <c r="C91" s="665" t="s">
        <v>4694</v>
      </c>
      <c r="D91" s="665" t="s">
        <v>5958</v>
      </c>
      <c r="E91" s="665" t="s">
        <v>5959</v>
      </c>
      <c r="F91" s="668"/>
      <c r="G91" s="668"/>
      <c r="H91" s="668"/>
      <c r="I91" s="668"/>
      <c r="J91" s="668">
        <v>1</v>
      </c>
      <c r="K91" s="668">
        <v>132</v>
      </c>
      <c r="L91" s="668"/>
      <c r="M91" s="668">
        <v>132</v>
      </c>
      <c r="N91" s="668">
        <v>1</v>
      </c>
      <c r="O91" s="668">
        <v>133</v>
      </c>
      <c r="P91" s="681"/>
      <c r="Q91" s="669">
        <v>133</v>
      </c>
    </row>
    <row r="92" spans="1:17" ht="14.4" customHeight="1" x14ac:dyDescent="0.3">
      <c r="A92" s="664" t="s">
        <v>5884</v>
      </c>
      <c r="B92" s="665" t="s">
        <v>5885</v>
      </c>
      <c r="C92" s="665" t="s">
        <v>4694</v>
      </c>
      <c r="D92" s="665" t="s">
        <v>5960</v>
      </c>
      <c r="E92" s="665" t="s">
        <v>5961</v>
      </c>
      <c r="F92" s="668"/>
      <c r="G92" s="668"/>
      <c r="H92" s="668"/>
      <c r="I92" s="668"/>
      <c r="J92" s="668">
        <v>1</v>
      </c>
      <c r="K92" s="668">
        <v>178</v>
      </c>
      <c r="L92" s="668"/>
      <c r="M92" s="668">
        <v>178</v>
      </c>
      <c r="N92" s="668">
        <v>1</v>
      </c>
      <c r="O92" s="668">
        <v>179</v>
      </c>
      <c r="P92" s="681"/>
      <c r="Q92" s="669">
        <v>179</v>
      </c>
    </row>
    <row r="93" spans="1:17" ht="14.4" customHeight="1" x14ac:dyDescent="0.3">
      <c r="A93" s="664" t="s">
        <v>5884</v>
      </c>
      <c r="B93" s="665" t="s">
        <v>5885</v>
      </c>
      <c r="C93" s="665" t="s">
        <v>4694</v>
      </c>
      <c r="D93" s="665" t="s">
        <v>5962</v>
      </c>
      <c r="E93" s="665" t="s">
        <v>5963</v>
      </c>
      <c r="F93" s="668">
        <v>2</v>
      </c>
      <c r="G93" s="668">
        <v>826</v>
      </c>
      <c r="H93" s="668">
        <v>1</v>
      </c>
      <c r="I93" s="668">
        <v>413</v>
      </c>
      <c r="J93" s="668">
        <v>1</v>
      </c>
      <c r="K93" s="668">
        <v>413</v>
      </c>
      <c r="L93" s="668">
        <v>0.5</v>
      </c>
      <c r="M93" s="668">
        <v>413</v>
      </c>
      <c r="N93" s="668">
        <v>1</v>
      </c>
      <c r="O93" s="668">
        <v>414</v>
      </c>
      <c r="P93" s="681">
        <v>0.50121065375302665</v>
      </c>
      <c r="Q93" s="669">
        <v>414</v>
      </c>
    </row>
    <row r="94" spans="1:17" ht="14.4" customHeight="1" x14ac:dyDescent="0.3">
      <c r="A94" s="664" t="s">
        <v>5884</v>
      </c>
      <c r="B94" s="665" t="s">
        <v>5885</v>
      </c>
      <c r="C94" s="665" t="s">
        <v>4694</v>
      </c>
      <c r="D94" s="665" t="s">
        <v>5964</v>
      </c>
      <c r="E94" s="665" t="s">
        <v>5965</v>
      </c>
      <c r="F94" s="668">
        <v>3</v>
      </c>
      <c r="G94" s="668">
        <v>1184</v>
      </c>
      <c r="H94" s="668">
        <v>1</v>
      </c>
      <c r="I94" s="668">
        <v>394.66666666666669</v>
      </c>
      <c r="J94" s="668">
        <v>1</v>
      </c>
      <c r="K94" s="668">
        <v>395</v>
      </c>
      <c r="L94" s="668">
        <v>0.33361486486486486</v>
      </c>
      <c r="M94" s="668">
        <v>395</v>
      </c>
      <c r="N94" s="668">
        <v>1</v>
      </c>
      <c r="O94" s="668">
        <v>396</v>
      </c>
      <c r="P94" s="681">
        <v>0.33445945945945948</v>
      </c>
      <c r="Q94" s="669">
        <v>396</v>
      </c>
    </row>
    <row r="95" spans="1:17" ht="14.4" customHeight="1" x14ac:dyDescent="0.3">
      <c r="A95" s="664" t="s">
        <v>5884</v>
      </c>
      <c r="B95" s="665" t="s">
        <v>5885</v>
      </c>
      <c r="C95" s="665" t="s">
        <v>4694</v>
      </c>
      <c r="D95" s="665" t="s">
        <v>5966</v>
      </c>
      <c r="E95" s="665" t="s">
        <v>5967</v>
      </c>
      <c r="F95" s="668"/>
      <c r="G95" s="668"/>
      <c r="H95" s="668"/>
      <c r="I95" s="668"/>
      <c r="J95" s="668">
        <v>1</v>
      </c>
      <c r="K95" s="668">
        <v>310</v>
      </c>
      <c r="L95" s="668"/>
      <c r="M95" s="668">
        <v>310</v>
      </c>
      <c r="N95" s="668"/>
      <c r="O95" s="668"/>
      <c r="P95" s="681"/>
      <c r="Q95" s="669"/>
    </row>
    <row r="96" spans="1:17" ht="14.4" customHeight="1" x14ac:dyDescent="0.3">
      <c r="A96" s="664" t="s">
        <v>5884</v>
      </c>
      <c r="B96" s="665" t="s">
        <v>5885</v>
      </c>
      <c r="C96" s="665" t="s">
        <v>4694</v>
      </c>
      <c r="D96" s="665" t="s">
        <v>5968</v>
      </c>
      <c r="E96" s="665" t="s">
        <v>5969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89</v>
      </c>
      <c r="P96" s="681"/>
      <c r="Q96" s="669">
        <v>89</v>
      </c>
    </row>
    <row r="97" spans="1:17" ht="14.4" customHeight="1" x14ac:dyDescent="0.3">
      <c r="A97" s="664" t="s">
        <v>5884</v>
      </c>
      <c r="B97" s="665" t="s">
        <v>5885</v>
      </c>
      <c r="C97" s="665" t="s">
        <v>4694</v>
      </c>
      <c r="D97" s="665" t="s">
        <v>5970</v>
      </c>
      <c r="E97" s="665" t="s">
        <v>5971</v>
      </c>
      <c r="F97" s="668">
        <v>560</v>
      </c>
      <c r="G97" s="668">
        <v>16650</v>
      </c>
      <c r="H97" s="668">
        <v>1</v>
      </c>
      <c r="I97" s="668">
        <v>29.732142857142858</v>
      </c>
      <c r="J97" s="668">
        <v>486</v>
      </c>
      <c r="K97" s="668">
        <v>14580</v>
      </c>
      <c r="L97" s="668">
        <v>0.87567567567567572</v>
      </c>
      <c r="M97" s="668">
        <v>30</v>
      </c>
      <c r="N97" s="668">
        <v>592</v>
      </c>
      <c r="O97" s="668">
        <v>17760</v>
      </c>
      <c r="P97" s="681">
        <v>1.0666666666666667</v>
      </c>
      <c r="Q97" s="669">
        <v>30</v>
      </c>
    </row>
    <row r="98" spans="1:17" ht="14.4" customHeight="1" x14ac:dyDescent="0.3">
      <c r="A98" s="664" t="s">
        <v>5884</v>
      </c>
      <c r="B98" s="665" t="s">
        <v>5885</v>
      </c>
      <c r="C98" s="665" t="s">
        <v>4694</v>
      </c>
      <c r="D98" s="665" t="s">
        <v>5972</v>
      </c>
      <c r="E98" s="665" t="s">
        <v>5973</v>
      </c>
      <c r="F98" s="668">
        <v>86</v>
      </c>
      <c r="G98" s="668">
        <v>4300</v>
      </c>
      <c r="H98" s="668">
        <v>1</v>
      </c>
      <c r="I98" s="668">
        <v>50</v>
      </c>
      <c r="J98" s="668">
        <v>59</v>
      </c>
      <c r="K98" s="668">
        <v>2950</v>
      </c>
      <c r="L98" s="668">
        <v>0.68604651162790697</v>
      </c>
      <c r="M98" s="668">
        <v>50</v>
      </c>
      <c r="N98" s="668">
        <v>66</v>
      </c>
      <c r="O98" s="668">
        <v>3300</v>
      </c>
      <c r="P98" s="681">
        <v>0.76744186046511631</v>
      </c>
      <c r="Q98" s="669">
        <v>50</v>
      </c>
    </row>
    <row r="99" spans="1:17" ht="14.4" customHeight="1" x14ac:dyDescent="0.3">
      <c r="A99" s="664" t="s">
        <v>5884</v>
      </c>
      <c r="B99" s="665" t="s">
        <v>5885</v>
      </c>
      <c r="C99" s="665" t="s">
        <v>4694</v>
      </c>
      <c r="D99" s="665" t="s">
        <v>5974</v>
      </c>
      <c r="E99" s="665" t="s">
        <v>5975</v>
      </c>
      <c r="F99" s="668">
        <v>63</v>
      </c>
      <c r="G99" s="668">
        <v>756</v>
      </c>
      <c r="H99" s="668">
        <v>1</v>
      </c>
      <c r="I99" s="668">
        <v>12</v>
      </c>
      <c r="J99" s="668">
        <v>41</v>
      </c>
      <c r="K99" s="668">
        <v>492</v>
      </c>
      <c r="L99" s="668">
        <v>0.65079365079365081</v>
      </c>
      <c r="M99" s="668">
        <v>12</v>
      </c>
      <c r="N99" s="668">
        <v>51</v>
      </c>
      <c r="O99" s="668">
        <v>612</v>
      </c>
      <c r="P99" s="681">
        <v>0.80952380952380953</v>
      </c>
      <c r="Q99" s="669">
        <v>12</v>
      </c>
    </row>
    <row r="100" spans="1:17" ht="14.4" customHeight="1" x14ac:dyDescent="0.3">
      <c r="A100" s="664" t="s">
        <v>5884</v>
      </c>
      <c r="B100" s="665" t="s">
        <v>5885</v>
      </c>
      <c r="C100" s="665" t="s">
        <v>4694</v>
      </c>
      <c r="D100" s="665" t="s">
        <v>5976</v>
      </c>
      <c r="E100" s="665" t="s">
        <v>5977</v>
      </c>
      <c r="F100" s="668">
        <v>5</v>
      </c>
      <c r="G100" s="668">
        <v>909</v>
      </c>
      <c r="H100" s="668">
        <v>1</v>
      </c>
      <c r="I100" s="668">
        <v>181.8</v>
      </c>
      <c r="J100" s="668">
        <v>1</v>
      </c>
      <c r="K100" s="668">
        <v>182</v>
      </c>
      <c r="L100" s="668">
        <v>0.20022002200220021</v>
      </c>
      <c r="M100" s="668">
        <v>182</v>
      </c>
      <c r="N100" s="668">
        <v>21</v>
      </c>
      <c r="O100" s="668">
        <v>3843</v>
      </c>
      <c r="P100" s="681">
        <v>4.2277227722772279</v>
      </c>
      <c r="Q100" s="669">
        <v>183</v>
      </c>
    </row>
    <row r="101" spans="1:17" ht="14.4" customHeight="1" x14ac:dyDescent="0.3">
      <c r="A101" s="664" t="s">
        <v>5884</v>
      </c>
      <c r="B101" s="665" t="s">
        <v>5885</v>
      </c>
      <c r="C101" s="665" t="s">
        <v>4694</v>
      </c>
      <c r="D101" s="665" t="s">
        <v>5978</v>
      </c>
      <c r="E101" s="665" t="s">
        <v>5979</v>
      </c>
      <c r="F101" s="668">
        <v>200</v>
      </c>
      <c r="G101" s="668">
        <v>14336</v>
      </c>
      <c r="H101" s="668">
        <v>1</v>
      </c>
      <c r="I101" s="668">
        <v>71.680000000000007</v>
      </c>
      <c r="J101" s="668">
        <v>120</v>
      </c>
      <c r="K101" s="668">
        <v>8640</v>
      </c>
      <c r="L101" s="668">
        <v>0.6026785714285714</v>
      </c>
      <c r="M101" s="668">
        <v>72</v>
      </c>
      <c r="N101" s="668">
        <v>127</v>
      </c>
      <c r="O101" s="668">
        <v>9271</v>
      </c>
      <c r="P101" s="681">
        <v>0.6466936383928571</v>
      </c>
      <c r="Q101" s="669">
        <v>73</v>
      </c>
    </row>
    <row r="102" spans="1:17" ht="14.4" customHeight="1" x14ac:dyDescent="0.3">
      <c r="A102" s="664" t="s">
        <v>5884</v>
      </c>
      <c r="B102" s="665" t="s">
        <v>5885</v>
      </c>
      <c r="C102" s="665" t="s">
        <v>4694</v>
      </c>
      <c r="D102" s="665" t="s">
        <v>5980</v>
      </c>
      <c r="E102" s="665" t="s">
        <v>5981</v>
      </c>
      <c r="F102" s="668">
        <v>4</v>
      </c>
      <c r="G102" s="668">
        <v>731</v>
      </c>
      <c r="H102" s="668">
        <v>1</v>
      </c>
      <c r="I102" s="668">
        <v>182.75</v>
      </c>
      <c r="J102" s="668">
        <v>1</v>
      </c>
      <c r="K102" s="668">
        <v>183</v>
      </c>
      <c r="L102" s="668">
        <v>0.2503419972640219</v>
      </c>
      <c r="M102" s="668">
        <v>183</v>
      </c>
      <c r="N102" s="668">
        <v>3</v>
      </c>
      <c r="O102" s="668">
        <v>552</v>
      </c>
      <c r="P102" s="681">
        <v>0.75512995896032831</v>
      </c>
      <c r="Q102" s="669">
        <v>184</v>
      </c>
    </row>
    <row r="103" spans="1:17" ht="14.4" customHeight="1" x14ac:dyDescent="0.3">
      <c r="A103" s="664" t="s">
        <v>5884</v>
      </c>
      <c r="B103" s="665" t="s">
        <v>5885</v>
      </c>
      <c r="C103" s="665" t="s">
        <v>4694</v>
      </c>
      <c r="D103" s="665" t="s">
        <v>5811</v>
      </c>
      <c r="E103" s="665" t="s">
        <v>5812</v>
      </c>
      <c r="F103" s="668"/>
      <c r="G103" s="668"/>
      <c r="H103" s="668"/>
      <c r="I103" s="668"/>
      <c r="J103" s="668"/>
      <c r="K103" s="668"/>
      <c r="L103" s="668"/>
      <c r="M103" s="668"/>
      <c r="N103" s="668">
        <v>11</v>
      </c>
      <c r="O103" s="668">
        <v>14113</v>
      </c>
      <c r="P103" s="681"/>
      <c r="Q103" s="669">
        <v>1283</v>
      </c>
    </row>
    <row r="104" spans="1:17" ht="14.4" customHeight="1" x14ac:dyDescent="0.3">
      <c r="A104" s="664" t="s">
        <v>5884</v>
      </c>
      <c r="B104" s="665" t="s">
        <v>5885</v>
      </c>
      <c r="C104" s="665" t="s">
        <v>4694</v>
      </c>
      <c r="D104" s="665" t="s">
        <v>5982</v>
      </c>
      <c r="E104" s="665" t="s">
        <v>5983</v>
      </c>
      <c r="F104" s="668">
        <v>408</v>
      </c>
      <c r="G104" s="668">
        <v>60274</v>
      </c>
      <c r="H104" s="668">
        <v>1</v>
      </c>
      <c r="I104" s="668">
        <v>147.73039215686273</v>
      </c>
      <c r="J104" s="668">
        <v>367</v>
      </c>
      <c r="K104" s="668">
        <v>54316</v>
      </c>
      <c r="L104" s="668">
        <v>0.90115140856754161</v>
      </c>
      <c r="M104" s="668">
        <v>148</v>
      </c>
      <c r="N104" s="668">
        <v>378</v>
      </c>
      <c r="O104" s="668">
        <v>56322</v>
      </c>
      <c r="P104" s="681">
        <v>0.93443275707601947</v>
      </c>
      <c r="Q104" s="669">
        <v>149</v>
      </c>
    </row>
    <row r="105" spans="1:17" ht="14.4" customHeight="1" x14ac:dyDescent="0.3">
      <c r="A105" s="664" t="s">
        <v>5884</v>
      </c>
      <c r="B105" s="665" t="s">
        <v>5885</v>
      </c>
      <c r="C105" s="665" t="s">
        <v>4694</v>
      </c>
      <c r="D105" s="665" t="s">
        <v>5984</v>
      </c>
      <c r="E105" s="665" t="s">
        <v>5985</v>
      </c>
      <c r="F105" s="668">
        <v>737</v>
      </c>
      <c r="G105" s="668">
        <v>21909</v>
      </c>
      <c r="H105" s="668">
        <v>1</v>
      </c>
      <c r="I105" s="668">
        <v>29.727272727272727</v>
      </c>
      <c r="J105" s="668">
        <v>647</v>
      </c>
      <c r="K105" s="668">
        <v>19410</v>
      </c>
      <c r="L105" s="668">
        <v>0.88593728604683009</v>
      </c>
      <c r="M105" s="668">
        <v>30</v>
      </c>
      <c r="N105" s="668">
        <v>776</v>
      </c>
      <c r="O105" s="668">
        <v>23280</v>
      </c>
      <c r="P105" s="681">
        <v>1.0625770231411749</v>
      </c>
      <c r="Q105" s="669">
        <v>30</v>
      </c>
    </row>
    <row r="106" spans="1:17" ht="14.4" customHeight="1" x14ac:dyDescent="0.3">
      <c r="A106" s="664" t="s">
        <v>5884</v>
      </c>
      <c r="B106" s="665" t="s">
        <v>5885</v>
      </c>
      <c r="C106" s="665" t="s">
        <v>4694</v>
      </c>
      <c r="D106" s="665" t="s">
        <v>5986</v>
      </c>
      <c r="E106" s="665" t="s">
        <v>5987</v>
      </c>
      <c r="F106" s="668">
        <v>199</v>
      </c>
      <c r="G106" s="668">
        <v>6169</v>
      </c>
      <c r="H106" s="668">
        <v>1</v>
      </c>
      <c r="I106" s="668">
        <v>31</v>
      </c>
      <c r="J106" s="668">
        <v>172</v>
      </c>
      <c r="K106" s="668">
        <v>5332</v>
      </c>
      <c r="L106" s="668">
        <v>0.86432160804020097</v>
      </c>
      <c r="M106" s="668">
        <v>31</v>
      </c>
      <c r="N106" s="668">
        <v>185</v>
      </c>
      <c r="O106" s="668">
        <v>5735</v>
      </c>
      <c r="P106" s="681">
        <v>0.92964824120603018</v>
      </c>
      <c r="Q106" s="669">
        <v>31</v>
      </c>
    </row>
    <row r="107" spans="1:17" ht="14.4" customHeight="1" x14ac:dyDescent="0.3">
      <c r="A107" s="664" t="s">
        <v>5884</v>
      </c>
      <c r="B107" s="665" t="s">
        <v>5885</v>
      </c>
      <c r="C107" s="665" t="s">
        <v>4694</v>
      </c>
      <c r="D107" s="665" t="s">
        <v>5988</v>
      </c>
      <c r="E107" s="665" t="s">
        <v>5989</v>
      </c>
      <c r="F107" s="668">
        <v>215</v>
      </c>
      <c r="G107" s="668">
        <v>5805</v>
      </c>
      <c r="H107" s="668">
        <v>1</v>
      </c>
      <c r="I107" s="668">
        <v>27</v>
      </c>
      <c r="J107" s="668">
        <v>183</v>
      </c>
      <c r="K107" s="668">
        <v>4941</v>
      </c>
      <c r="L107" s="668">
        <v>0.85116279069767442</v>
      </c>
      <c r="M107" s="668">
        <v>27</v>
      </c>
      <c r="N107" s="668">
        <v>195</v>
      </c>
      <c r="O107" s="668">
        <v>5265</v>
      </c>
      <c r="P107" s="681">
        <v>0.90697674418604646</v>
      </c>
      <c r="Q107" s="669">
        <v>27</v>
      </c>
    </row>
    <row r="108" spans="1:17" ht="14.4" customHeight="1" x14ac:dyDescent="0.3">
      <c r="A108" s="664" t="s">
        <v>5884</v>
      </c>
      <c r="B108" s="665" t="s">
        <v>5885</v>
      </c>
      <c r="C108" s="665" t="s">
        <v>4694</v>
      </c>
      <c r="D108" s="665" t="s">
        <v>5990</v>
      </c>
      <c r="E108" s="665" t="s">
        <v>5991</v>
      </c>
      <c r="F108" s="668"/>
      <c r="G108" s="668"/>
      <c r="H108" s="668"/>
      <c r="I108" s="668"/>
      <c r="J108" s="668">
        <v>3</v>
      </c>
      <c r="K108" s="668">
        <v>765</v>
      </c>
      <c r="L108" s="668"/>
      <c r="M108" s="668">
        <v>255</v>
      </c>
      <c r="N108" s="668">
        <v>6</v>
      </c>
      <c r="O108" s="668">
        <v>1536</v>
      </c>
      <c r="P108" s="681"/>
      <c r="Q108" s="669">
        <v>256</v>
      </c>
    </row>
    <row r="109" spans="1:17" ht="14.4" customHeight="1" x14ac:dyDescent="0.3">
      <c r="A109" s="664" t="s">
        <v>5884</v>
      </c>
      <c r="B109" s="665" t="s">
        <v>5885</v>
      </c>
      <c r="C109" s="665" t="s">
        <v>4694</v>
      </c>
      <c r="D109" s="665" t="s">
        <v>5992</v>
      </c>
      <c r="E109" s="665" t="s">
        <v>5993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163</v>
      </c>
      <c r="P109" s="681"/>
      <c r="Q109" s="669">
        <v>163</v>
      </c>
    </row>
    <row r="110" spans="1:17" ht="14.4" customHeight="1" x14ac:dyDescent="0.3">
      <c r="A110" s="664" t="s">
        <v>5884</v>
      </c>
      <c r="B110" s="665" t="s">
        <v>5885</v>
      </c>
      <c r="C110" s="665" t="s">
        <v>4694</v>
      </c>
      <c r="D110" s="665" t="s">
        <v>5994</v>
      </c>
      <c r="E110" s="665" t="s">
        <v>5995</v>
      </c>
      <c r="F110" s="668">
        <v>1</v>
      </c>
      <c r="G110" s="668">
        <v>22</v>
      </c>
      <c r="H110" s="668">
        <v>1</v>
      </c>
      <c r="I110" s="668">
        <v>22</v>
      </c>
      <c r="J110" s="668">
        <v>1</v>
      </c>
      <c r="K110" s="668">
        <v>22</v>
      </c>
      <c r="L110" s="668">
        <v>1</v>
      </c>
      <c r="M110" s="668">
        <v>22</v>
      </c>
      <c r="N110" s="668"/>
      <c r="O110" s="668"/>
      <c r="P110" s="681"/>
      <c r="Q110" s="669"/>
    </row>
    <row r="111" spans="1:17" ht="14.4" customHeight="1" x14ac:dyDescent="0.3">
      <c r="A111" s="664" t="s">
        <v>5884</v>
      </c>
      <c r="B111" s="665" t="s">
        <v>5885</v>
      </c>
      <c r="C111" s="665" t="s">
        <v>4694</v>
      </c>
      <c r="D111" s="665" t="s">
        <v>5996</v>
      </c>
      <c r="E111" s="665" t="s">
        <v>5997</v>
      </c>
      <c r="F111" s="668">
        <v>541</v>
      </c>
      <c r="G111" s="668">
        <v>13525</v>
      </c>
      <c r="H111" s="668">
        <v>1</v>
      </c>
      <c r="I111" s="668">
        <v>25</v>
      </c>
      <c r="J111" s="668">
        <v>414</v>
      </c>
      <c r="K111" s="668">
        <v>10350</v>
      </c>
      <c r="L111" s="668">
        <v>0.76524953789279115</v>
      </c>
      <c r="M111" s="668">
        <v>25</v>
      </c>
      <c r="N111" s="668">
        <v>507</v>
      </c>
      <c r="O111" s="668">
        <v>12675</v>
      </c>
      <c r="P111" s="681">
        <v>0.93715341959334564</v>
      </c>
      <c r="Q111" s="669">
        <v>25</v>
      </c>
    </row>
    <row r="112" spans="1:17" ht="14.4" customHeight="1" x14ac:dyDescent="0.3">
      <c r="A112" s="664" t="s">
        <v>5884</v>
      </c>
      <c r="B112" s="665" t="s">
        <v>5885</v>
      </c>
      <c r="C112" s="665" t="s">
        <v>4694</v>
      </c>
      <c r="D112" s="665" t="s">
        <v>5998</v>
      </c>
      <c r="E112" s="665" t="s">
        <v>5999</v>
      </c>
      <c r="F112" s="668">
        <v>27</v>
      </c>
      <c r="G112" s="668">
        <v>891</v>
      </c>
      <c r="H112" s="668">
        <v>1</v>
      </c>
      <c r="I112" s="668">
        <v>33</v>
      </c>
      <c r="J112" s="668">
        <v>25</v>
      </c>
      <c r="K112" s="668">
        <v>825</v>
      </c>
      <c r="L112" s="668">
        <v>0.92592592592592593</v>
      </c>
      <c r="M112" s="668">
        <v>33</v>
      </c>
      <c r="N112" s="668">
        <v>18</v>
      </c>
      <c r="O112" s="668">
        <v>594</v>
      </c>
      <c r="P112" s="681">
        <v>0.66666666666666663</v>
      </c>
      <c r="Q112" s="669">
        <v>33</v>
      </c>
    </row>
    <row r="113" spans="1:17" ht="14.4" customHeight="1" x14ac:dyDescent="0.3">
      <c r="A113" s="664" t="s">
        <v>5884</v>
      </c>
      <c r="B113" s="665" t="s">
        <v>5885</v>
      </c>
      <c r="C113" s="665" t="s">
        <v>4694</v>
      </c>
      <c r="D113" s="665" t="s">
        <v>6000</v>
      </c>
      <c r="E113" s="665" t="s">
        <v>6001</v>
      </c>
      <c r="F113" s="668">
        <v>1</v>
      </c>
      <c r="G113" s="668">
        <v>204</v>
      </c>
      <c r="H113" s="668">
        <v>1</v>
      </c>
      <c r="I113" s="668">
        <v>204</v>
      </c>
      <c r="J113" s="668"/>
      <c r="K113" s="668"/>
      <c r="L113" s="668"/>
      <c r="M113" s="668"/>
      <c r="N113" s="668">
        <v>28</v>
      </c>
      <c r="O113" s="668">
        <v>5740</v>
      </c>
      <c r="P113" s="681">
        <v>28.137254901960784</v>
      </c>
      <c r="Q113" s="669">
        <v>205</v>
      </c>
    </row>
    <row r="114" spans="1:17" ht="14.4" customHeight="1" x14ac:dyDescent="0.3">
      <c r="A114" s="664" t="s">
        <v>5884</v>
      </c>
      <c r="B114" s="665" t="s">
        <v>5885</v>
      </c>
      <c r="C114" s="665" t="s">
        <v>4694</v>
      </c>
      <c r="D114" s="665" t="s">
        <v>6002</v>
      </c>
      <c r="E114" s="665" t="s">
        <v>6003</v>
      </c>
      <c r="F114" s="668">
        <v>49</v>
      </c>
      <c r="G114" s="668">
        <v>1274</v>
      </c>
      <c r="H114" s="668">
        <v>1</v>
      </c>
      <c r="I114" s="668">
        <v>26</v>
      </c>
      <c r="J114" s="668">
        <v>21</v>
      </c>
      <c r="K114" s="668">
        <v>546</v>
      </c>
      <c r="L114" s="668">
        <v>0.42857142857142855</v>
      </c>
      <c r="M114" s="668">
        <v>26</v>
      </c>
      <c r="N114" s="668">
        <v>26</v>
      </c>
      <c r="O114" s="668">
        <v>676</v>
      </c>
      <c r="P114" s="681">
        <v>0.53061224489795922</v>
      </c>
      <c r="Q114" s="669">
        <v>26</v>
      </c>
    </row>
    <row r="115" spans="1:17" ht="14.4" customHeight="1" x14ac:dyDescent="0.3">
      <c r="A115" s="664" t="s">
        <v>5884</v>
      </c>
      <c r="B115" s="665" t="s">
        <v>5885</v>
      </c>
      <c r="C115" s="665" t="s">
        <v>4694</v>
      </c>
      <c r="D115" s="665" t="s">
        <v>6004</v>
      </c>
      <c r="E115" s="665" t="s">
        <v>6005</v>
      </c>
      <c r="F115" s="668">
        <v>177</v>
      </c>
      <c r="G115" s="668">
        <v>14868</v>
      </c>
      <c r="H115" s="668">
        <v>1</v>
      </c>
      <c r="I115" s="668">
        <v>84</v>
      </c>
      <c r="J115" s="668">
        <v>131</v>
      </c>
      <c r="K115" s="668">
        <v>11004</v>
      </c>
      <c r="L115" s="668">
        <v>0.74011299435028244</v>
      </c>
      <c r="M115" s="668">
        <v>84</v>
      </c>
      <c r="N115" s="668">
        <v>149</v>
      </c>
      <c r="O115" s="668">
        <v>12516</v>
      </c>
      <c r="P115" s="681">
        <v>0.84180790960451979</v>
      </c>
      <c r="Q115" s="669">
        <v>84</v>
      </c>
    </row>
    <row r="116" spans="1:17" ht="14.4" customHeight="1" x14ac:dyDescent="0.3">
      <c r="A116" s="664" t="s">
        <v>5884</v>
      </c>
      <c r="B116" s="665" t="s">
        <v>5885</v>
      </c>
      <c r="C116" s="665" t="s">
        <v>4694</v>
      </c>
      <c r="D116" s="665" t="s">
        <v>6006</v>
      </c>
      <c r="E116" s="665" t="s">
        <v>6007</v>
      </c>
      <c r="F116" s="668">
        <v>7</v>
      </c>
      <c r="G116" s="668">
        <v>1223</v>
      </c>
      <c r="H116" s="668">
        <v>1</v>
      </c>
      <c r="I116" s="668">
        <v>174.71428571428572</v>
      </c>
      <c r="J116" s="668">
        <v>2</v>
      </c>
      <c r="K116" s="668">
        <v>350</v>
      </c>
      <c r="L116" s="668">
        <v>0.28618152085036797</v>
      </c>
      <c r="M116" s="668">
        <v>175</v>
      </c>
      <c r="N116" s="668">
        <v>26</v>
      </c>
      <c r="O116" s="668">
        <v>4576</v>
      </c>
      <c r="P116" s="681">
        <v>3.7416189697465247</v>
      </c>
      <c r="Q116" s="669">
        <v>176</v>
      </c>
    </row>
    <row r="117" spans="1:17" ht="14.4" customHeight="1" x14ac:dyDescent="0.3">
      <c r="A117" s="664" t="s">
        <v>5884</v>
      </c>
      <c r="B117" s="665" t="s">
        <v>5885</v>
      </c>
      <c r="C117" s="665" t="s">
        <v>4694</v>
      </c>
      <c r="D117" s="665" t="s">
        <v>6008</v>
      </c>
      <c r="E117" s="665" t="s">
        <v>6009</v>
      </c>
      <c r="F117" s="668">
        <v>1</v>
      </c>
      <c r="G117" s="668">
        <v>250</v>
      </c>
      <c r="H117" s="668">
        <v>1</v>
      </c>
      <c r="I117" s="668">
        <v>250</v>
      </c>
      <c r="J117" s="668">
        <v>2</v>
      </c>
      <c r="K117" s="668">
        <v>504</v>
      </c>
      <c r="L117" s="668">
        <v>2.016</v>
      </c>
      <c r="M117" s="668">
        <v>252</v>
      </c>
      <c r="N117" s="668">
        <v>3</v>
      </c>
      <c r="O117" s="668">
        <v>759</v>
      </c>
      <c r="P117" s="681">
        <v>3.036</v>
      </c>
      <c r="Q117" s="669">
        <v>253</v>
      </c>
    </row>
    <row r="118" spans="1:17" ht="14.4" customHeight="1" x14ac:dyDescent="0.3">
      <c r="A118" s="664" t="s">
        <v>5884</v>
      </c>
      <c r="B118" s="665" t="s">
        <v>5885</v>
      </c>
      <c r="C118" s="665" t="s">
        <v>4694</v>
      </c>
      <c r="D118" s="665" t="s">
        <v>6010</v>
      </c>
      <c r="E118" s="665" t="s">
        <v>6011</v>
      </c>
      <c r="F118" s="668">
        <v>42</v>
      </c>
      <c r="G118" s="668">
        <v>630</v>
      </c>
      <c r="H118" s="668">
        <v>1</v>
      </c>
      <c r="I118" s="668">
        <v>15</v>
      </c>
      <c r="J118" s="668">
        <v>40</v>
      </c>
      <c r="K118" s="668">
        <v>600</v>
      </c>
      <c r="L118" s="668">
        <v>0.95238095238095233</v>
      </c>
      <c r="M118" s="668">
        <v>15</v>
      </c>
      <c r="N118" s="668">
        <v>36</v>
      </c>
      <c r="O118" s="668">
        <v>540</v>
      </c>
      <c r="P118" s="681">
        <v>0.8571428571428571</v>
      </c>
      <c r="Q118" s="669">
        <v>15</v>
      </c>
    </row>
    <row r="119" spans="1:17" ht="14.4" customHeight="1" x14ac:dyDescent="0.3">
      <c r="A119" s="664" t="s">
        <v>5884</v>
      </c>
      <c r="B119" s="665" t="s">
        <v>5885</v>
      </c>
      <c r="C119" s="665" t="s">
        <v>4694</v>
      </c>
      <c r="D119" s="665" t="s">
        <v>6012</v>
      </c>
      <c r="E119" s="665" t="s">
        <v>6013</v>
      </c>
      <c r="F119" s="668">
        <v>63</v>
      </c>
      <c r="G119" s="668">
        <v>1449</v>
      </c>
      <c r="H119" s="668">
        <v>1</v>
      </c>
      <c r="I119" s="668">
        <v>23</v>
      </c>
      <c r="J119" s="668">
        <v>44</v>
      </c>
      <c r="K119" s="668">
        <v>1012</v>
      </c>
      <c r="L119" s="668">
        <v>0.69841269841269837</v>
      </c>
      <c r="M119" s="668">
        <v>23</v>
      </c>
      <c r="N119" s="668">
        <v>53</v>
      </c>
      <c r="O119" s="668">
        <v>1219</v>
      </c>
      <c r="P119" s="681">
        <v>0.84126984126984128</v>
      </c>
      <c r="Q119" s="669">
        <v>23</v>
      </c>
    </row>
    <row r="120" spans="1:17" ht="14.4" customHeight="1" x14ac:dyDescent="0.3">
      <c r="A120" s="664" t="s">
        <v>5884</v>
      </c>
      <c r="B120" s="665" t="s">
        <v>5885</v>
      </c>
      <c r="C120" s="665" t="s">
        <v>4694</v>
      </c>
      <c r="D120" s="665" t="s">
        <v>6014</v>
      </c>
      <c r="E120" s="665" t="s">
        <v>6015</v>
      </c>
      <c r="F120" s="668"/>
      <c r="G120" s="668"/>
      <c r="H120" s="668"/>
      <c r="I120" s="668"/>
      <c r="J120" s="668">
        <v>2</v>
      </c>
      <c r="K120" s="668">
        <v>502</v>
      </c>
      <c r="L120" s="668"/>
      <c r="M120" s="668">
        <v>251</v>
      </c>
      <c r="N120" s="668">
        <v>2</v>
      </c>
      <c r="O120" s="668">
        <v>504</v>
      </c>
      <c r="P120" s="681"/>
      <c r="Q120" s="669">
        <v>252</v>
      </c>
    </row>
    <row r="121" spans="1:17" ht="14.4" customHeight="1" x14ac:dyDescent="0.3">
      <c r="A121" s="664" t="s">
        <v>5884</v>
      </c>
      <c r="B121" s="665" t="s">
        <v>5885</v>
      </c>
      <c r="C121" s="665" t="s">
        <v>4694</v>
      </c>
      <c r="D121" s="665" t="s">
        <v>6016</v>
      </c>
      <c r="E121" s="665" t="s">
        <v>6017</v>
      </c>
      <c r="F121" s="668">
        <v>159</v>
      </c>
      <c r="G121" s="668">
        <v>5883</v>
      </c>
      <c r="H121" s="668">
        <v>1</v>
      </c>
      <c r="I121" s="668">
        <v>37</v>
      </c>
      <c r="J121" s="668">
        <v>104</v>
      </c>
      <c r="K121" s="668">
        <v>3848</v>
      </c>
      <c r="L121" s="668">
        <v>0.65408805031446537</v>
      </c>
      <c r="M121" s="668">
        <v>37</v>
      </c>
      <c r="N121" s="668">
        <v>98</v>
      </c>
      <c r="O121" s="668">
        <v>3626</v>
      </c>
      <c r="P121" s="681">
        <v>0.61635220125786161</v>
      </c>
      <c r="Q121" s="669">
        <v>37</v>
      </c>
    </row>
    <row r="122" spans="1:17" ht="14.4" customHeight="1" x14ac:dyDescent="0.3">
      <c r="A122" s="664" t="s">
        <v>5884</v>
      </c>
      <c r="B122" s="665" t="s">
        <v>5885</v>
      </c>
      <c r="C122" s="665" t="s">
        <v>4694</v>
      </c>
      <c r="D122" s="665" t="s">
        <v>6018</v>
      </c>
      <c r="E122" s="665" t="s">
        <v>6019</v>
      </c>
      <c r="F122" s="668">
        <v>272</v>
      </c>
      <c r="G122" s="668">
        <v>6256</v>
      </c>
      <c r="H122" s="668">
        <v>1</v>
      </c>
      <c r="I122" s="668">
        <v>23</v>
      </c>
      <c r="J122" s="668">
        <v>227</v>
      </c>
      <c r="K122" s="668">
        <v>5221</v>
      </c>
      <c r="L122" s="668">
        <v>0.8345588235294118</v>
      </c>
      <c r="M122" s="668">
        <v>23</v>
      </c>
      <c r="N122" s="668">
        <v>248</v>
      </c>
      <c r="O122" s="668">
        <v>5704</v>
      </c>
      <c r="P122" s="681">
        <v>0.91176470588235292</v>
      </c>
      <c r="Q122" s="669">
        <v>23</v>
      </c>
    </row>
    <row r="123" spans="1:17" ht="14.4" customHeight="1" x14ac:dyDescent="0.3">
      <c r="A123" s="664" t="s">
        <v>5884</v>
      </c>
      <c r="B123" s="665" t="s">
        <v>5885</v>
      </c>
      <c r="C123" s="665" t="s">
        <v>4694</v>
      </c>
      <c r="D123" s="665" t="s">
        <v>6020</v>
      </c>
      <c r="E123" s="665" t="s">
        <v>6021</v>
      </c>
      <c r="F123" s="668"/>
      <c r="G123" s="668"/>
      <c r="H123" s="668"/>
      <c r="I123" s="668"/>
      <c r="J123" s="668">
        <v>1</v>
      </c>
      <c r="K123" s="668">
        <v>170</v>
      </c>
      <c r="L123" s="668"/>
      <c r="M123" s="668">
        <v>170</v>
      </c>
      <c r="N123" s="668">
        <v>2</v>
      </c>
      <c r="O123" s="668">
        <v>342</v>
      </c>
      <c r="P123" s="681"/>
      <c r="Q123" s="669">
        <v>171</v>
      </c>
    </row>
    <row r="124" spans="1:17" ht="14.4" customHeight="1" x14ac:dyDescent="0.3">
      <c r="A124" s="664" t="s">
        <v>5884</v>
      </c>
      <c r="B124" s="665" t="s">
        <v>5885</v>
      </c>
      <c r="C124" s="665" t="s">
        <v>4694</v>
      </c>
      <c r="D124" s="665" t="s">
        <v>6022</v>
      </c>
      <c r="E124" s="665" t="s">
        <v>6023</v>
      </c>
      <c r="F124" s="668">
        <v>2</v>
      </c>
      <c r="G124" s="668">
        <v>1174</v>
      </c>
      <c r="H124" s="668">
        <v>1</v>
      </c>
      <c r="I124" s="668">
        <v>587</v>
      </c>
      <c r="J124" s="668">
        <v>1</v>
      </c>
      <c r="K124" s="668">
        <v>587</v>
      </c>
      <c r="L124" s="668">
        <v>0.5</v>
      </c>
      <c r="M124" s="668">
        <v>587</v>
      </c>
      <c r="N124" s="668">
        <v>2</v>
      </c>
      <c r="O124" s="668">
        <v>1176</v>
      </c>
      <c r="P124" s="681">
        <v>1.0017035775127767</v>
      </c>
      <c r="Q124" s="669">
        <v>588</v>
      </c>
    </row>
    <row r="125" spans="1:17" ht="14.4" customHeight="1" x14ac:dyDescent="0.3">
      <c r="A125" s="664" t="s">
        <v>5884</v>
      </c>
      <c r="B125" s="665" t="s">
        <v>5885</v>
      </c>
      <c r="C125" s="665" t="s">
        <v>4694</v>
      </c>
      <c r="D125" s="665" t="s">
        <v>6024</v>
      </c>
      <c r="E125" s="665" t="s">
        <v>6025</v>
      </c>
      <c r="F125" s="668">
        <v>2</v>
      </c>
      <c r="G125" s="668">
        <v>662</v>
      </c>
      <c r="H125" s="668">
        <v>1</v>
      </c>
      <c r="I125" s="668">
        <v>331</v>
      </c>
      <c r="J125" s="668">
        <v>3</v>
      </c>
      <c r="K125" s="668">
        <v>993</v>
      </c>
      <c r="L125" s="668">
        <v>1.5</v>
      </c>
      <c r="M125" s="668">
        <v>331</v>
      </c>
      <c r="N125" s="668">
        <v>5</v>
      </c>
      <c r="O125" s="668">
        <v>1655</v>
      </c>
      <c r="P125" s="681">
        <v>2.5</v>
      </c>
      <c r="Q125" s="669">
        <v>331</v>
      </c>
    </row>
    <row r="126" spans="1:17" ht="14.4" customHeight="1" x14ac:dyDescent="0.3">
      <c r="A126" s="664" t="s">
        <v>5884</v>
      </c>
      <c r="B126" s="665" t="s">
        <v>5885</v>
      </c>
      <c r="C126" s="665" t="s">
        <v>4694</v>
      </c>
      <c r="D126" s="665" t="s">
        <v>6026</v>
      </c>
      <c r="E126" s="665" t="s">
        <v>6027</v>
      </c>
      <c r="F126" s="668">
        <v>1</v>
      </c>
      <c r="G126" s="668">
        <v>277</v>
      </c>
      <c r="H126" s="668">
        <v>1</v>
      </c>
      <c r="I126" s="668">
        <v>277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5884</v>
      </c>
      <c r="B127" s="665" t="s">
        <v>5885</v>
      </c>
      <c r="C127" s="665" t="s">
        <v>4694</v>
      </c>
      <c r="D127" s="665" t="s">
        <v>6028</v>
      </c>
      <c r="E127" s="665" t="s">
        <v>6029</v>
      </c>
      <c r="F127" s="668">
        <v>288</v>
      </c>
      <c r="G127" s="668">
        <v>8352</v>
      </c>
      <c r="H127" s="668">
        <v>1</v>
      </c>
      <c r="I127" s="668">
        <v>29</v>
      </c>
      <c r="J127" s="668">
        <v>309</v>
      </c>
      <c r="K127" s="668">
        <v>8961</v>
      </c>
      <c r="L127" s="668">
        <v>1.0729166666666667</v>
      </c>
      <c r="M127" s="668">
        <v>29</v>
      </c>
      <c r="N127" s="668">
        <v>365</v>
      </c>
      <c r="O127" s="668">
        <v>10585</v>
      </c>
      <c r="P127" s="681">
        <v>1.2673611111111112</v>
      </c>
      <c r="Q127" s="669">
        <v>29</v>
      </c>
    </row>
    <row r="128" spans="1:17" ht="14.4" customHeight="1" x14ac:dyDescent="0.3">
      <c r="A128" s="664" t="s">
        <v>5884</v>
      </c>
      <c r="B128" s="665" t="s">
        <v>5885</v>
      </c>
      <c r="C128" s="665" t="s">
        <v>4694</v>
      </c>
      <c r="D128" s="665" t="s">
        <v>6030</v>
      </c>
      <c r="E128" s="665" t="s">
        <v>6031</v>
      </c>
      <c r="F128" s="668">
        <v>1</v>
      </c>
      <c r="G128" s="668">
        <v>177</v>
      </c>
      <c r="H128" s="668">
        <v>1</v>
      </c>
      <c r="I128" s="668">
        <v>177</v>
      </c>
      <c r="J128" s="668">
        <v>4</v>
      </c>
      <c r="K128" s="668">
        <v>708</v>
      </c>
      <c r="L128" s="668">
        <v>4</v>
      </c>
      <c r="M128" s="668">
        <v>177</v>
      </c>
      <c r="N128" s="668">
        <v>2</v>
      </c>
      <c r="O128" s="668">
        <v>356</v>
      </c>
      <c r="P128" s="681">
        <v>2.0112994350282487</v>
      </c>
      <c r="Q128" s="669">
        <v>178</v>
      </c>
    </row>
    <row r="129" spans="1:17" ht="14.4" customHeight="1" x14ac:dyDescent="0.3">
      <c r="A129" s="664" t="s">
        <v>5884</v>
      </c>
      <c r="B129" s="665" t="s">
        <v>5885</v>
      </c>
      <c r="C129" s="665" t="s">
        <v>4694</v>
      </c>
      <c r="D129" s="665" t="s">
        <v>6032</v>
      </c>
      <c r="E129" s="665" t="s">
        <v>6033</v>
      </c>
      <c r="F129" s="668">
        <v>3</v>
      </c>
      <c r="G129" s="668">
        <v>45</v>
      </c>
      <c r="H129" s="668">
        <v>1</v>
      </c>
      <c r="I129" s="668">
        <v>15</v>
      </c>
      <c r="J129" s="668">
        <v>3</v>
      </c>
      <c r="K129" s="668">
        <v>45</v>
      </c>
      <c r="L129" s="668">
        <v>1</v>
      </c>
      <c r="M129" s="668">
        <v>15</v>
      </c>
      <c r="N129" s="668">
        <v>3</v>
      </c>
      <c r="O129" s="668">
        <v>45</v>
      </c>
      <c r="P129" s="681">
        <v>1</v>
      </c>
      <c r="Q129" s="669">
        <v>15</v>
      </c>
    </row>
    <row r="130" spans="1:17" ht="14.4" customHeight="1" x14ac:dyDescent="0.3">
      <c r="A130" s="664" t="s">
        <v>5884</v>
      </c>
      <c r="B130" s="665" t="s">
        <v>5885</v>
      </c>
      <c r="C130" s="665" t="s">
        <v>4694</v>
      </c>
      <c r="D130" s="665" t="s">
        <v>6034</v>
      </c>
      <c r="E130" s="665" t="s">
        <v>6035</v>
      </c>
      <c r="F130" s="668">
        <v>673</v>
      </c>
      <c r="G130" s="668">
        <v>12787</v>
      </c>
      <c r="H130" s="668">
        <v>1</v>
      </c>
      <c r="I130" s="668">
        <v>19</v>
      </c>
      <c r="J130" s="668">
        <v>710</v>
      </c>
      <c r="K130" s="668">
        <v>13490</v>
      </c>
      <c r="L130" s="668">
        <v>1.0549777117384844</v>
      </c>
      <c r="M130" s="668">
        <v>19</v>
      </c>
      <c r="N130" s="668">
        <v>676</v>
      </c>
      <c r="O130" s="668">
        <v>12844</v>
      </c>
      <c r="P130" s="681">
        <v>1.0044576523031203</v>
      </c>
      <c r="Q130" s="669">
        <v>19</v>
      </c>
    </row>
    <row r="131" spans="1:17" ht="14.4" customHeight="1" x14ac:dyDescent="0.3">
      <c r="A131" s="664" t="s">
        <v>5884</v>
      </c>
      <c r="B131" s="665" t="s">
        <v>5885</v>
      </c>
      <c r="C131" s="665" t="s">
        <v>4694</v>
      </c>
      <c r="D131" s="665" t="s">
        <v>6036</v>
      </c>
      <c r="E131" s="665" t="s">
        <v>6037</v>
      </c>
      <c r="F131" s="668">
        <v>1108</v>
      </c>
      <c r="G131" s="668">
        <v>22160</v>
      </c>
      <c r="H131" s="668">
        <v>1</v>
      </c>
      <c r="I131" s="668">
        <v>20</v>
      </c>
      <c r="J131" s="668">
        <v>1125</v>
      </c>
      <c r="K131" s="668">
        <v>22500</v>
      </c>
      <c r="L131" s="668">
        <v>1.0153429602888087</v>
      </c>
      <c r="M131" s="668">
        <v>20</v>
      </c>
      <c r="N131" s="668">
        <v>1129</v>
      </c>
      <c r="O131" s="668">
        <v>22580</v>
      </c>
      <c r="P131" s="681">
        <v>1.0189530685920578</v>
      </c>
      <c r="Q131" s="669">
        <v>20</v>
      </c>
    </row>
    <row r="132" spans="1:17" ht="14.4" customHeight="1" x14ac:dyDescent="0.3">
      <c r="A132" s="664" t="s">
        <v>5884</v>
      </c>
      <c r="B132" s="665" t="s">
        <v>5885</v>
      </c>
      <c r="C132" s="665" t="s">
        <v>4694</v>
      </c>
      <c r="D132" s="665" t="s">
        <v>6038</v>
      </c>
      <c r="E132" s="665" t="s">
        <v>6039</v>
      </c>
      <c r="F132" s="668">
        <v>2</v>
      </c>
      <c r="G132" s="668">
        <v>369</v>
      </c>
      <c r="H132" s="668">
        <v>1</v>
      </c>
      <c r="I132" s="668">
        <v>184.5</v>
      </c>
      <c r="J132" s="668">
        <v>2</v>
      </c>
      <c r="K132" s="668">
        <v>370</v>
      </c>
      <c r="L132" s="668">
        <v>1.0027100271002709</v>
      </c>
      <c r="M132" s="668">
        <v>185</v>
      </c>
      <c r="N132" s="668">
        <v>4</v>
      </c>
      <c r="O132" s="668">
        <v>744</v>
      </c>
      <c r="P132" s="681">
        <v>2.0162601626016259</v>
      </c>
      <c r="Q132" s="669">
        <v>186</v>
      </c>
    </row>
    <row r="133" spans="1:17" ht="14.4" customHeight="1" x14ac:dyDescent="0.3">
      <c r="A133" s="664" t="s">
        <v>5884</v>
      </c>
      <c r="B133" s="665" t="s">
        <v>5885</v>
      </c>
      <c r="C133" s="665" t="s">
        <v>4694</v>
      </c>
      <c r="D133" s="665" t="s">
        <v>6040</v>
      </c>
      <c r="E133" s="665" t="s">
        <v>6041</v>
      </c>
      <c r="F133" s="668">
        <v>4</v>
      </c>
      <c r="G133" s="668">
        <v>743</v>
      </c>
      <c r="H133" s="668">
        <v>1</v>
      </c>
      <c r="I133" s="668">
        <v>185.75</v>
      </c>
      <c r="J133" s="668">
        <v>2</v>
      </c>
      <c r="K133" s="668">
        <v>374</v>
      </c>
      <c r="L133" s="668">
        <v>0.50336473755047106</v>
      </c>
      <c r="M133" s="668">
        <v>187</v>
      </c>
      <c r="N133" s="668">
        <v>8</v>
      </c>
      <c r="O133" s="668">
        <v>1504</v>
      </c>
      <c r="P133" s="681">
        <v>2.0242261103633918</v>
      </c>
      <c r="Q133" s="669">
        <v>188</v>
      </c>
    </row>
    <row r="134" spans="1:17" ht="14.4" customHeight="1" x14ac:dyDescent="0.3">
      <c r="A134" s="664" t="s">
        <v>5884</v>
      </c>
      <c r="B134" s="665" t="s">
        <v>5885</v>
      </c>
      <c r="C134" s="665" t="s">
        <v>4694</v>
      </c>
      <c r="D134" s="665" t="s">
        <v>6042</v>
      </c>
      <c r="E134" s="665" t="s">
        <v>6043</v>
      </c>
      <c r="F134" s="668">
        <v>2</v>
      </c>
      <c r="G134" s="668">
        <v>534</v>
      </c>
      <c r="H134" s="668">
        <v>1</v>
      </c>
      <c r="I134" s="668">
        <v>267</v>
      </c>
      <c r="J134" s="668">
        <v>2</v>
      </c>
      <c r="K134" s="668">
        <v>534</v>
      </c>
      <c r="L134" s="668">
        <v>1</v>
      </c>
      <c r="M134" s="668">
        <v>267</v>
      </c>
      <c r="N134" s="668">
        <v>4</v>
      </c>
      <c r="O134" s="668">
        <v>1072</v>
      </c>
      <c r="P134" s="681">
        <v>2.0074906367041199</v>
      </c>
      <c r="Q134" s="669">
        <v>268</v>
      </c>
    </row>
    <row r="135" spans="1:17" ht="14.4" customHeight="1" x14ac:dyDescent="0.3">
      <c r="A135" s="664" t="s">
        <v>5884</v>
      </c>
      <c r="B135" s="665" t="s">
        <v>5885</v>
      </c>
      <c r="C135" s="665" t="s">
        <v>4694</v>
      </c>
      <c r="D135" s="665" t="s">
        <v>6044</v>
      </c>
      <c r="E135" s="665" t="s">
        <v>6045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163</v>
      </c>
      <c r="P135" s="681"/>
      <c r="Q135" s="669">
        <v>163</v>
      </c>
    </row>
    <row r="136" spans="1:17" ht="14.4" customHeight="1" x14ac:dyDescent="0.3">
      <c r="A136" s="664" t="s">
        <v>5884</v>
      </c>
      <c r="B136" s="665" t="s">
        <v>5885</v>
      </c>
      <c r="C136" s="665" t="s">
        <v>4694</v>
      </c>
      <c r="D136" s="665" t="s">
        <v>6046</v>
      </c>
      <c r="E136" s="665" t="s">
        <v>6047</v>
      </c>
      <c r="F136" s="668"/>
      <c r="G136" s="668"/>
      <c r="H136" s="668"/>
      <c r="I136" s="668"/>
      <c r="J136" s="668">
        <v>1</v>
      </c>
      <c r="K136" s="668">
        <v>173</v>
      </c>
      <c r="L136" s="668"/>
      <c r="M136" s="668">
        <v>173</v>
      </c>
      <c r="N136" s="668">
        <v>2</v>
      </c>
      <c r="O136" s="668">
        <v>348</v>
      </c>
      <c r="P136" s="681"/>
      <c r="Q136" s="669">
        <v>174</v>
      </c>
    </row>
    <row r="137" spans="1:17" ht="14.4" customHeight="1" x14ac:dyDescent="0.3">
      <c r="A137" s="664" t="s">
        <v>5884</v>
      </c>
      <c r="B137" s="665" t="s">
        <v>5885</v>
      </c>
      <c r="C137" s="665" t="s">
        <v>4694</v>
      </c>
      <c r="D137" s="665" t="s">
        <v>6048</v>
      </c>
      <c r="E137" s="665" t="s">
        <v>6049</v>
      </c>
      <c r="F137" s="668">
        <v>158</v>
      </c>
      <c r="G137" s="668">
        <v>13272</v>
      </c>
      <c r="H137" s="668">
        <v>1</v>
      </c>
      <c r="I137" s="668">
        <v>84</v>
      </c>
      <c r="J137" s="668">
        <v>103</v>
      </c>
      <c r="K137" s="668">
        <v>8652</v>
      </c>
      <c r="L137" s="668">
        <v>0.65189873417721522</v>
      </c>
      <c r="M137" s="668">
        <v>84</v>
      </c>
      <c r="N137" s="668">
        <v>93</v>
      </c>
      <c r="O137" s="668">
        <v>7812</v>
      </c>
      <c r="P137" s="681">
        <v>0.58860759493670889</v>
      </c>
      <c r="Q137" s="669">
        <v>84</v>
      </c>
    </row>
    <row r="138" spans="1:17" ht="14.4" customHeight="1" x14ac:dyDescent="0.3">
      <c r="A138" s="664" t="s">
        <v>5884</v>
      </c>
      <c r="B138" s="665" t="s">
        <v>5885</v>
      </c>
      <c r="C138" s="665" t="s">
        <v>4694</v>
      </c>
      <c r="D138" s="665" t="s">
        <v>6050</v>
      </c>
      <c r="E138" s="665" t="s">
        <v>6051</v>
      </c>
      <c r="F138" s="668">
        <v>1</v>
      </c>
      <c r="G138" s="668">
        <v>263</v>
      </c>
      <c r="H138" s="668">
        <v>1</v>
      </c>
      <c r="I138" s="668">
        <v>263</v>
      </c>
      <c r="J138" s="668"/>
      <c r="K138" s="668"/>
      <c r="L138" s="668"/>
      <c r="M138" s="668"/>
      <c r="N138" s="668">
        <v>1</v>
      </c>
      <c r="O138" s="668">
        <v>265</v>
      </c>
      <c r="P138" s="681">
        <v>1.0076045627376427</v>
      </c>
      <c r="Q138" s="669">
        <v>265</v>
      </c>
    </row>
    <row r="139" spans="1:17" ht="14.4" customHeight="1" x14ac:dyDescent="0.3">
      <c r="A139" s="664" t="s">
        <v>5884</v>
      </c>
      <c r="B139" s="665" t="s">
        <v>5885</v>
      </c>
      <c r="C139" s="665" t="s">
        <v>4694</v>
      </c>
      <c r="D139" s="665" t="s">
        <v>6052</v>
      </c>
      <c r="E139" s="665" t="s">
        <v>6053</v>
      </c>
      <c r="F139" s="668">
        <v>2</v>
      </c>
      <c r="G139" s="668">
        <v>156</v>
      </c>
      <c r="H139" s="668">
        <v>1</v>
      </c>
      <c r="I139" s="668">
        <v>78</v>
      </c>
      <c r="J139" s="668">
        <v>4</v>
      </c>
      <c r="K139" s="668">
        <v>312</v>
      </c>
      <c r="L139" s="668">
        <v>2</v>
      </c>
      <c r="M139" s="668">
        <v>78</v>
      </c>
      <c r="N139" s="668">
        <v>1</v>
      </c>
      <c r="O139" s="668">
        <v>78</v>
      </c>
      <c r="P139" s="681">
        <v>0.5</v>
      </c>
      <c r="Q139" s="669">
        <v>78</v>
      </c>
    </row>
    <row r="140" spans="1:17" ht="14.4" customHeight="1" x14ac:dyDescent="0.3">
      <c r="A140" s="664" t="s">
        <v>5884</v>
      </c>
      <c r="B140" s="665" t="s">
        <v>5885</v>
      </c>
      <c r="C140" s="665" t="s">
        <v>4694</v>
      </c>
      <c r="D140" s="665" t="s">
        <v>6054</v>
      </c>
      <c r="E140" s="665" t="s">
        <v>6055</v>
      </c>
      <c r="F140" s="668">
        <v>24</v>
      </c>
      <c r="G140" s="668">
        <v>7184</v>
      </c>
      <c r="H140" s="668">
        <v>1</v>
      </c>
      <c r="I140" s="668">
        <v>299.33333333333331</v>
      </c>
      <c r="J140" s="668">
        <v>18</v>
      </c>
      <c r="K140" s="668">
        <v>5400</v>
      </c>
      <c r="L140" s="668">
        <v>0.75167037861915365</v>
      </c>
      <c r="M140" s="668">
        <v>300</v>
      </c>
      <c r="N140" s="668">
        <v>17</v>
      </c>
      <c r="O140" s="668">
        <v>5117</v>
      </c>
      <c r="P140" s="681">
        <v>0.71227728285077951</v>
      </c>
      <c r="Q140" s="669">
        <v>301</v>
      </c>
    </row>
    <row r="141" spans="1:17" ht="14.4" customHeight="1" x14ac:dyDescent="0.3">
      <c r="A141" s="664" t="s">
        <v>5884</v>
      </c>
      <c r="B141" s="665" t="s">
        <v>5885</v>
      </c>
      <c r="C141" s="665" t="s">
        <v>4694</v>
      </c>
      <c r="D141" s="665" t="s">
        <v>6056</v>
      </c>
      <c r="E141" s="665" t="s">
        <v>6057</v>
      </c>
      <c r="F141" s="668">
        <v>179</v>
      </c>
      <c r="G141" s="668">
        <v>3759</v>
      </c>
      <c r="H141" s="668">
        <v>1</v>
      </c>
      <c r="I141" s="668">
        <v>21</v>
      </c>
      <c r="J141" s="668">
        <v>107</v>
      </c>
      <c r="K141" s="668">
        <v>2247</v>
      </c>
      <c r="L141" s="668">
        <v>0.5977653631284916</v>
      </c>
      <c r="M141" s="668">
        <v>21</v>
      </c>
      <c r="N141" s="668">
        <v>98</v>
      </c>
      <c r="O141" s="668">
        <v>2058</v>
      </c>
      <c r="P141" s="681">
        <v>0.54748603351955305</v>
      </c>
      <c r="Q141" s="669">
        <v>21</v>
      </c>
    </row>
    <row r="142" spans="1:17" ht="14.4" customHeight="1" x14ac:dyDescent="0.3">
      <c r="A142" s="664" t="s">
        <v>5884</v>
      </c>
      <c r="B142" s="665" t="s">
        <v>5885</v>
      </c>
      <c r="C142" s="665" t="s">
        <v>4694</v>
      </c>
      <c r="D142" s="665" t="s">
        <v>6058</v>
      </c>
      <c r="E142" s="665" t="s">
        <v>6059</v>
      </c>
      <c r="F142" s="668">
        <v>101</v>
      </c>
      <c r="G142" s="668">
        <v>2222</v>
      </c>
      <c r="H142" s="668">
        <v>1</v>
      </c>
      <c r="I142" s="668">
        <v>22</v>
      </c>
      <c r="J142" s="668">
        <v>62</v>
      </c>
      <c r="K142" s="668">
        <v>1364</v>
      </c>
      <c r="L142" s="668">
        <v>0.61386138613861385</v>
      </c>
      <c r="M142" s="668">
        <v>22</v>
      </c>
      <c r="N142" s="668">
        <v>66</v>
      </c>
      <c r="O142" s="668">
        <v>1452</v>
      </c>
      <c r="P142" s="681">
        <v>0.65346534653465349</v>
      </c>
      <c r="Q142" s="669">
        <v>22</v>
      </c>
    </row>
    <row r="143" spans="1:17" ht="14.4" customHeight="1" x14ac:dyDescent="0.3">
      <c r="A143" s="664" t="s">
        <v>5884</v>
      </c>
      <c r="B143" s="665" t="s">
        <v>5885</v>
      </c>
      <c r="C143" s="665" t="s">
        <v>4694</v>
      </c>
      <c r="D143" s="665" t="s">
        <v>6060</v>
      </c>
      <c r="E143" s="665" t="s">
        <v>6061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172</v>
      </c>
      <c r="P143" s="681"/>
      <c r="Q143" s="669">
        <v>172</v>
      </c>
    </row>
    <row r="144" spans="1:17" ht="14.4" customHeight="1" x14ac:dyDescent="0.3">
      <c r="A144" s="664" t="s">
        <v>5884</v>
      </c>
      <c r="B144" s="665" t="s">
        <v>5885</v>
      </c>
      <c r="C144" s="665" t="s">
        <v>4694</v>
      </c>
      <c r="D144" s="665" t="s">
        <v>6062</v>
      </c>
      <c r="E144" s="665" t="s">
        <v>6063</v>
      </c>
      <c r="F144" s="668">
        <v>6</v>
      </c>
      <c r="G144" s="668">
        <v>2970</v>
      </c>
      <c r="H144" s="668">
        <v>1</v>
      </c>
      <c r="I144" s="668">
        <v>495</v>
      </c>
      <c r="J144" s="668">
        <v>9</v>
      </c>
      <c r="K144" s="668">
        <v>4455</v>
      </c>
      <c r="L144" s="668">
        <v>1.5</v>
      </c>
      <c r="M144" s="668">
        <v>495</v>
      </c>
      <c r="N144" s="668">
        <v>16</v>
      </c>
      <c r="O144" s="668">
        <v>7920</v>
      </c>
      <c r="P144" s="681">
        <v>2.6666666666666665</v>
      </c>
      <c r="Q144" s="669">
        <v>495</v>
      </c>
    </row>
    <row r="145" spans="1:17" ht="14.4" customHeight="1" x14ac:dyDescent="0.3">
      <c r="A145" s="664" t="s">
        <v>5884</v>
      </c>
      <c r="B145" s="665" t="s">
        <v>5885</v>
      </c>
      <c r="C145" s="665" t="s">
        <v>4694</v>
      </c>
      <c r="D145" s="665" t="s">
        <v>6064</v>
      </c>
      <c r="E145" s="665" t="s">
        <v>6065</v>
      </c>
      <c r="F145" s="668"/>
      <c r="G145" s="668"/>
      <c r="H145" s="668"/>
      <c r="I145" s="668"/>
      <c r="J145" s="668"/>
      <c r="K145" s="668"/>
      <c r="L145" s="668"/>
      <c r="M145" s="668"/>
      <c r="N145" s="668">
        <v>11</v>
      </c>
      <c r="O145" s="668">
        <v>6369</v>
      </c>
      <c r="P145" s="681"/>
      <c r="Q145" s="669">
        <v>579</v>
      </c>
    </row>
    <row r="146" spans="1:17" ht="14.4" customHeight="1" x14ac:dyDescent="0.3">
      <c r="A146" s="664" t="s">
        <v>5884</v>
      </c>
      <c r="B146" s="665" t="s">
        <v>5885</v>
      </c>
      <c r="C146" s="665" t="s">
        <v>4694</v>
      </c>
      <c r="D146" s="665" t="s">
        <v>5817</v>
      </c>
      <c r="E146" s="665" t="s">
        <v>5818</v>
      </c>
      <c r="F146" s="668"/>
      <c r="G146" s="668"/>
      <c r="H146" s="668"/>
      <c r="I146" s="668"/>
      <c r="J146" s="668"/>
      <c r="K146" s="668"/>
      <c r="L146" s="668"/>
      <c r="M146" s="668"/>
      <c r="N146" s="668">
        <v>11</v>
      </c>
      <c r="O146" s="668">
        <v>11121</v>
      </c>
      <c r="P146" s="681"/>
      <c r="Q146" s="669">
        <v>1011</v>
      </c>
    </row>
    <row r="147" spans="1:17" ht="14.4" customHeight="1" x14ac:dyDescent="0.3">
      <c r="A147" s="664" t="s">
        <v>5884</v>
      </c>
      <c r="B147" s="665" t="s">
        <v>5885</v>
      </c>
      <c r="C147" s="665" t="s">
        <v>4694</v>
      </c>
      <c r="D147" s="665" t="s">
        <v>6066</v>
      </c>
      <c r="E147" s="665" t="s">
        <v>6067</v>
      </c>
      <c r="F147" s="668">
        <v>33</v>
      </c>
      <c r="G147" s="668">
        <v>6293</v>
      </c>
      <c r="H147" s="668">
        <v>1</v>
      </c>
      <c r="I147" s="668">
        <v>190.69696969696969</v>
      </c>
      <c r="J147" s="668">
        <v>21</v>
      </c>
      <c r="K147" s="668">
        <v>4011</v>
      </c>
      <c r="L147" s="668">
        <v>0.63737486095661844</v>
      </c>
      <c r="M147" s="668">
        <v>191</v>
      </c>
      <c r="N147" s="668">
        <v>26</v>
      </c>
      <c r="O147" s="668">
        <v>4992</v>
      </c>
      <c r="P147" s="681">
        <v>0.79326235499761644</v>
      </c>
      <c r="Q147" s="669">
        <v>192</v>
      </c>
    </row>
    <row r="148" spans="1:17" ht="14.4" customHeight="1" x14ac:dyDescent="0.3">
      <c r="A148" s="664" t="s">
        <v>5884</v>
      </c>
      <c r="B148" s="665" t="s">
        <v>5885</v>
      </c>
      <c r="C148" s="665" t="s">
        <v>4694</v>
      </c>
      <c r="D148" s="665" t="s">
        <v>6068</v>
      </c>
      <c r="E148" s="665" t="s">
        <v>6069</v>
      </c>
      <c r="F148" s="668">
        <v>42</v>
      </c>
      <c r="G148" s="668">
        <v>8610</v>
      </c>
      <c r="H148" s="668">
        <v>1</v>
      </c>
      <c r="I148" s="668">
        <v>205</v>
      </c>
      <c r="J148" s="668">
        <v>29</v>
      </c>
      <c r="K148" s="668">
        <v>5945</v>
      </c>
      <c r="L148" s="668">
        <v>0.69047619047619047</v>
      </c>
      <c r="M148" s="668">
        <v>205</v>
      </c>
      <c r="N148" s="668">
        <v>68</v>
      </c>
      <c r="O148" s="668">
        <v>13940</v>
      </c>
      <c r="P148" s="681">
        <v>1.6190476190476191</v>
      </c>
      <c r="Q148" s="669">
        <v>205</v>
      </c>
    </row>
    <row r="149" spans="1:17" ht="14.4" customHeight="1" x14ac:dyDescent="0.3">
      <c r="A149" s="664" t="s">
        <v>5884</v>
      </c>
      <c r="B149" s="665" t="s">
        <v>5885</v>
      </c>
      <c r="C149" s="665" t="s">
        <v>4694</v>
      </c>
      <c r="D149" s="665" t="s">
        <v>6070</v>
      </c>
      <c r="E149" s="665" t="s">
        <v>6071</v>
      </c>
      <c r="F149" s="668">
        <v>1</v>
      </c>
      <c r="G149" s="668">
        <v>167</v>
      </c>
      <c r="H149" s="668">
        <v>1</v>
      </c>
      <c r="I149" s="668">
        <v>167</v>
      </c>
      <c r="J149" s="668">
        <v>1</v>
      </c>
      <c r="K149" s="668">
        <v>167</v>
      </c>
      <c r="L149" s="668">
        <v>1</v>
      </c>
      <c r="M149" s="668">
        <v>167</v>
      </c>
      <c r="N149" s="668">
        <v>1</v>
      </c>
      <c r="O149" s="668">
        <v>168</v>
      </c>
      <c r="P149" s="681">
        <v>1.0059880239520957</v>
      </c>
      <c r="Q149" s="669">
        <v>168</v>
      </c>
    </row>
    <row r="150" spans="1:17" ht="14.4" customHeight="1" x14ac:dyDescent="0.3">
      <c r="A150" s="664" t="s">
        <v>5884</v>
      </c>
      <c r="B150" s="665" t="s">
        <v>5885</v>
      </c>
      <c r="C150" s="665" t="s">
        <v>4694</v>
      </c>
      <c r="D150" s="665" t="s">
        <v>6072</v>
      </c>
      <c r="E150" s="665" t="s">
        <v>6073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1688</v>
      </c>
      <c r="P150" s="681"/>
      <c r="Q150" s="669">
        <v>1688</v>
      </c>
    </row>
    <row r="151" spans="1:17" ht="14.4" customHeight="1" x14ac:dyDescent="0.3">
      <c r="A151" s="664" t="s">
        <v>5884</v>
      </c>
      <c r="B151" s="665" t="s">
        <v>5885</v>
      </c>
      <c r="C151" s="665" t="s">
        <v>4694</v>
      </c>
      <c r="D151" s="665" t="s">
        <v>6074</v>
      </c>
      <c r="E151" s="665" t="s">
        <v>6075</v>
      </c>
      <c r="F151" s="668">
        <v>1</v>
      </c>
      <c r="G151" s="668">
        <v>263</v>
      </c>
      <c r="H151" s="668">
        <v>1</v>
      </c>
      <c r="I151" s="668">
        <v>263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5884</v>
      </c>
      <c r="B152" s="665" t="s">
        <v>5885</v>
      </c>
      <c r="C152" s="665" t="s">
        <v>4694</v>
      </c>
      <c r="D152" s="665" t="s">
        <v>6076</v>
      </c>
      <c r="E152" s="665" t="s">
        <v>6077</v>
      </c>
      <c r="F152" s="668">
        <v>2</v>
      </c>
      <c r="G152" s="668">
        <v>254</v>
      </c>
      <c r="H152" s="668">
        <v>1</v>
      </c>
      <c r="I152" s="668">
        <v>127</v>
      </c>
      <c r="J152" s="668">
        <v>1</v>
      </c>
      <c r="K152" s="668">
        <v>127</v>
      </c>
      <c r="L152" s="668">
        <v>0.5</v>
      </c>
      <c r="M152" s="668">
        <v>127</v>
      </c>
      <c r="N152" s="668">
        <v>10</v>
      </c>
      <c r="O152" s="668">
        <v>1270</v>
      </c>
      <c r="P152" s="681">
        <v>5</v>
      </c>
      <c r="Q152" s="669">
        <v>127</v>
      </c>
    </row>
    <row r="153" spans="1:17" ht="14.4" customHeight="1" x14ac:dyDescent="0.3">
      <c r="A153" s="664" t="s">
        <v>5884</v>
      </c>
      <c r="B153" s="665" t="s">
        <v>5885</v>
      </c>
      <c r="C153" s="665" t="s">
        <v>4694</v>
      </c>
      <c r="D153" s="665" t="s">
        <v>6078</v>
      </c>
      <c r="E153" s="665" t="s">
        <v>6079</v>
      </c>
      <c r="F153" s="668">
        <v>5</v>
      </c>
      <c r="G153" s="668">
        <v>115</v>
      </c>
      <c r="H153" s="668">
        <v>1</v>
      </c>
      <c r="I153" s="668">
        <v>23</v>
      </c>
      <c r="J153" s="668">
        <v>4</v>
      </c>
      <c r="K153" s="668">
        <v>92</v>
      </c>
      <c r="L153" s="668">
        <v>0.8</v>
      </c>
      <c r="M153" s="668">
        <v>23</v>
      </c>
      <c r="N153" s="668">
        <v>4</v>
      </c>
      <c r="O153" s="668">
        <v>92</v>
      </c>
      <c r="P153" s="681">
        <v>0.8</v>
      </c>
      <c r="Q153" s="669">
        <v>23</v>
      </c>
    </row>
    <row r="154" spans="1:17" ht="14.4" customHeight="1" x14ac:dyDescent="0.3">
      <c r="A154" s="664" t="s">
        <v>5884</v>
      </c>
      <c r="B154" s="665" t="s">
        <v>5885</v>
      </c>
      <c r="C154" s="665" t="s">
        <v>4694</v>
      </c>
      <c r="D154" s="665" t="s">
        <v>6080</v>
      </c>
      <c r="E154" s="665" t="s">
        <v>6081</v>
      </c>
      <c r="F154" s="668"/>
      <c r="G154" s="668"/>
      <c r="H154" s="668"/>
      <c r="I154" s="668"/>
      <c r="J154" s="668"/>
      <c r="K154" s="668"/>
      <c r="L154" s="668"/>
      <c r="M154" s="668"/>
      <c r="N154" s="668">
        <v>2</v>
      </c>
      <c r="O154" s="668">
        <v>34</v>
      </c>
      <c r="P154" s="681"/>
      <c r="Q154" s="669">
        <v>17</v>
      </c>
    </row>
    <row r="155" spans="1:17" ht="14.4" customHeight="1" x14ac:dyDescent="0.3">
      <c r="A155" s="664" t="s">
        <v>5884</v>
      </c>
      <c r="B155" s="665" t="s">
        <v>5885</v>
      </c>
      <c r="C155" s="665" t="s">
        <v>4694</v>
      </c>
      <c r="D155" s="665" t="s">
        <v>6082</v>
      </c>
      <c r="E155" s="665" t="s">
        <v>6083</v>
      </c>
      <c r="F155" s="668"/>
      <c r="G155" s="668"/>
      <c r="H155" s="668"/>
      <c r="I155" s="668"/>
      <c r="J155" s="668">
        <v>1</v>
      </c>
      <c r="K155" s="668">
        <v>132</v>
      </c>
      <c r="L155" s="668"/>
      <c r="M155" s="668">
        <v>132</v>
      </c>
      <c r="N155" s="668"/>
      <c r="O155" s="668"/>
      <c r="P155" s="681"/>
      <c r="Q155" s="669"/>
    </row>
    <row r="156" spans="1:17" ht="14.4" customHeight="1" x14ac:dyDescent="0.3">
      <c r="A156" s="664" t="s">
        <v>5884</v>
      </c>
      <c r="B156" s="665" t="s">
        <v>5885</v>
      </c>
      <c r="C156" s="665" t="s">
        <v>4694</v>
      </c>
      <c r="D156" s="665" t="s">
        <v>6084</v>
      </c>
      <c r="E156" s="665" t="s">
        <v>6085</v>
      </c>
      <c r="F156" s="668">
        <v>52</v>
      </c>
      <c r="G156" s="668">
        <v>15168</v>
      </c>
      <c r="H156" s="668">
        <v>1</v>
      </c>
      <c r="I156" s="668">
        <v>291.69230769230768</v>
      </c>
      <c r="J156" s="668">
        <v>32</v>
      </c>
      <c r="K156" s="668">
        <v>9376</v>
      </c>
      <c r="L156" s="668">
        <v>0.61814345991561181</v>
      </c>
      <c r="M156" s="668">
        <v>293</v>
      </c>
      <c r="N156" s="668">
        <v>34</v>
      </c>
      <c r="O156" s="668">
        <v>9996</v>
      </c>
      <c r="P156" s="681">
        <v>0.65901898734177211</v>
      </c>
      <c r="Q156" s="669">
        <v>294</v>
      </c>
    </row>
    <row r="157" spans="1:17" ht="14.4" customHeight="1" x14ac:dyDescent="0.3">
      <c r="A157" s="664" t="s">
        <v>5884</v>
      </c>
      <c r="B157" s="665" t="s">
        <v>5885</v>
      </c>
      <c r="C157" s="665" t="s">
        <v>4694</v>
      </c>
      <c r="D157" s="665" t="s">
        <v>6086</v>
      </c>
      <c r="E157" s="665" t="s">
        <v>6087</v>
      </c>
      <c r="F157" s="668">
        <v>3</v>
      </c>
      <c r="G157" s="668">
        <v>135</v>
      </c>
      <c r="H157" s="668">
        <v>1</v>
      </c>
      <c r="I157" s="668">
        <v>45</v>
      </c>
      <c r="J157" s="668">
        <v>1</v>
      </c>
      <c r="K157" s="668">
        <v>45</v>
      </c>
      <c r="L157" s="668">
        <v>0.33333333333333331</v>
      </c>
      <c r="M157" s="668">
        <v>45</v>
      </c>
      <c r="N157" s="668">
        <v>3</v>
      </c>
      <c r="O157" s="668">
        <v>135</v>
      </c>
      <c r="P157" s="681">
        <v>1</v>
      </c>
      <c r="Q157" s="669">
        <v>45</v>
      </c>
    </row>
    <row r="158" spans="1:17" ht="14.4" customHeight="1" x14ac:dyDescent="0.3">
      <c r="A158" s="664" t="s">
        <v>5884</v>
      </c>
      <c r="B158" s="665" t="s">
        <v>5885</v>
      </c>
      <c r="C158" s="665" t="s">
        <v>4694</v>
      </c>
      <c r="D158" s="665" t="s">
        <v>6088</v>
      </c>
      <c r="E158" s="665" t="s">
        <v>6089</v>
      </c>
      <c r="F158" s="668">
        <v>146</v>
      </c>
      <c r="G158" s="668">
        <v>6716</v>
      </c>
      <c r="H158" s="668">
        <v>1</v>
      </c>
      <c r="I158" s="668">
        <v>46</v>
      </c>
      <c r="J158" s="668">
        <v>88</v>
      </c>
      <c r="K158" s="668">
        <v>4048</v>
      </c>
      <c r="L158" s="668">
        <v>0.60273972602739723</v>
      </c>
      <c r="M158" s="668">
        <v>46</v>
      </c>
      <c r="N158" s="668">
        <v>93</v>
      </c>
      <c r="O158" s="668">
        <v>4278</v>
      </c>
      <c r="P158" s="681">
        <v>0.63698630136986301</v>
      </c>
      <c r="Q158" s="669">
        <v>46</v>
      </c>
    </row>
    <row r="159" spans="1:17" ht="14.4" customHeight="1" x14ac:dyDescent="0.3">
      <c r="A159" s="664" t="s">
        <v>5884</v>
      </c>
      <c r="B159" s="665" t="s">
        <v>5885</v>
      </c>
      <c r="C159" s="665" t="s">
        <v>4694</v>
      </c>
      <c r="D159" s="665" t="s">
        <v>6090</v>
      </c>
      <c r="E159" s="665" t="s">
        <v>6091</v>
      </c>
      <c r="F159" s="668"/>
      <c r="G159" s="668"/>
      <c r="H159" s="668"/>
      <c r="I159" s="668"/>
      <c r="J159" s="668">
        <v>1</v>
      </c>
      <c r="K159" s="668">
        <v>309</v>
      </c>
      <c r="L159" s="668"/>
      <c r="M159" s="668">
        <v>309</v>
      </c>
      <c r="N159" s="668"/>
      <c r="O159" s="668"/>
      <c r="P159" s="681"/>
      <c r="Q159" s="669"/>
    </row>
    <row r="160" spans="1:17" ht="14.4" customHeight="1" x14ac:dyDescent="0.3">
      <c r="A160" s="664" t="s">
        <v>5884</v>
      </c>
      <c r="B160" s="665" t="s">
        <v>5885</v>
      </c>
      <c r="C160" s="665" t="s">
        <v>4694</v>
      </c>
      <c r="D160" s="665" t="s">
        <v>6092</v>
      </c>
      <c r="E160" s="665" t="s">
        <v>6093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31</v>
      </c>
      <c r="P160" s="681"/>
      <c r="Q160" s="669">
        <v>31</v>
      </c>
    </row>
    <row r="161" spans="1:17" ht="14.4" customHeight="1" x14ac:dyDescent="0.3">
      <c r="A161" s="664" t="s">
        <v>5884</v>
      </c>
      <c r="B161" s="665" t="s">
        <v>5885</v>
      </c>
      <c r="C161" s="665" t="s">
        <v>4694</v>
      </c>
      <c r="D161" s="665" t="s">
        <v>6094</v>
      </c>
      <c r="E161" s="665" t="s">
        <v>6095</v>
      </c>
      <c r="F161" s="668">
        <v>1</v>
      </c>
      <c r="G161" s="668">
        <v>26</v>
      </c>
      <c r="H161" s="668">
        <v>1</v>
      </c>
      <c r="I161" s="668">
        <v>26</v>
      </c>
      <c r="J161" s="668"/>
      <c r="K161" s="668"/>
      <c r="L161" s="668"/>
      <c r="M161" s="668"/>
      <c r="N161" s="668">
        <v>1</v>
      </c>
      <c r="O161" s="668">
        <v>26</v>
      </c>
      <c r="P161" s="681">
        <v>1</v>
      </c>
      <c r="Q161" s="669">
        <v>26</v>
      </c>
    </row>
    <row r="162" spans="1:17" ht="14.4" customHeight="1" x14ac:dyDescent="0.3">
      <c r="A162" s="664" t="s">
        <v>5884</v>
      </c>
      <c r="B162" s="665" t="s">
        <v>5885</v>
      </c>
      <c r="C162" s="665" t="s">
        <v>4694</v>
      </c>
      <c r="D162" s="665" t="s">
        <v>6096</v>
      </c>
      <c r="E162" s="665" t="s">
        <v>6097</v>
      </c>
      <c r="F162" s="668">
        <v>4</v>
      </c>
      <c r="G162" s="668">
        <v>124</v>
      </c>
      <c r="H162" s="668">
        <v>1</v>
      </c>
      <c r="I162" s="668">
        <v>31</v>
      </c>
      <c r="J162" s="668">
        <v>3</v>
      </c>
      <c r="K162" s="668">
        <v>93</v>
      </c>
      <c r="L162" s="668">
        <v>0.75</v>
      </c>
      <c r="M162" s="668">
        <v>31</v>
      </c>
      <c r="N162" s="668">
        <v>6</v>
      </c>
      <c r="O162" s="668">
        <v>186</v>
      </c>
      <c r="P162" s="681">
        <v>1.5</v>
      </c>
      <c r="Q162" s="669">
        <v>31</v>
      </c>
    </row>
    <row r="163" spans="1:17" ht="14.4" customHeight="1" x14ac:dyDescent="0.3">
      <c r="A163" s="664" t="s">
        <v>5884</v>
      </c>
      <c r="B163" s="665" t="s">
        <v>5885</v>
      </c>
      <c r="C163" s="665" t="s">
        <v>4694</v>
      </c>
      <c r="D163" s="665" t="s">
        <v>6098</v>
      </c>
      <c r="E163" s="665" t="s">
        <v>6099</v>
      </c>
      <c r="F163" s="668"/>
      <c r="G163" s="668"/>
      <c r="H163" s="668"/>
      <c r="I163" s="668"/>
      <c r="J163" s="668"/>
      <c r="K163" s="668"/>
      <c r="L163" s="668"/>
      <c r="M163" s="668"/>
      <c r="N163" s="668">
        <v>1</v>
      </c>
      <c r="O163" s="668">
        <v>407</v>
      </c>
      <c r="P163" s="681"/>
      <c r="Q163" s="669">
        <v>407</v>
      </c>
    </row>
    <row r="164" spans="1:17" ht="14.4" customHeight="1" x14ac:dyDescent="0.3">
      <c r="A164" s="664" t="s">
        <v>5884</v>
      </c>
      <c r="B164" s="665" t="s">
        <v>5885</v>
      </c>
      <c r="C164" s="665" t="s">
        <v>4694</v>
      </c>
      <c r="D164" s="665" t="s">
        <v>6100</v>
      </c>
      <c r="E164" s="665" t="s">
        <v>6101</v>
      </c>
      <c r="F164" s="668"/>
      <c r="G164" s="668"/>
      <c r="H164" s="668"/>
      <c r="I164" s="668"/>
      <c r="J164" s="668"/>
      <c r="K164" s="668"/>
      <c r="L164" s="668"/>
      <c r="M164" s="668"/>
      <c r="N164" s="668">
        <v>4</v>
      </c>
      <c r="O164" s="668">
        <v>76</v>
      </c>
      <c r="P164" s="681"/>
      <c r="Q164" s="669">
        <v>19</v>
      </c>
    </row>
    <row r="165" spans="1:17" ht="14.4" customHeight="1" x14ac:dyDescent="0.3">
      <c r="A165" s="664" t="s">
        <v>5884</v>
      </c>
      <c r="B165" s="665" t="s">
        <v>5885</v>
      </c>
      <c r="C165" s="665" t="s">
        <v>4694</v>
      </c>
      <c r="D165" s="665" t="s">
        <v>6102</v>
      </c>
      <c r="E165" s="665" t="s">
        <v>6103</v>
      </c>
      <c r="F165" s="668"/>
      <c r="G165" s="668"/>
      <c r="H165" s="668"/>
      <c r="I165" s="668"/>
      <c r="J165" s="668"/>
      <c r="K165" s="668"/>
      <c r="L165" s="668"/>
      <c r="M165" s="668"/>
      <c r="N165" s="668">
        <v>2</v>
      </c>
      <c r="O165" s="668">
        <v>266</v>
      </c>
      <c r="P165" s="681"/>
      <c r="Q165" s="669">
        <v>133</v>
      </c>
    </row>
    <row r="166" spans="1:17" ht="14.4" customHeight="1" x14ac:dyDescent="0.3">
      <c r="A166" s="664" t="s">
        <v>5884</v>
      </c>
      <c r="B166" s="665" t="s">
        <v>5885</v>
      </c>
      <c r="C166" s="665" t="s">
        <v>4694</v>
      </c>
      <c r="D166" s="665" t="s">
        <v>6104</v>
      </c>
      <c r="E166" s="665" t="s">
        <v>6105</v>
      </c>
      <c r="F166" s="668"/>
      <c r="G166" s="668"/>
      <c r="H166" s="668"/>
      <c r="I166" s="668"/>
      <c r="J166" s="668"/>
      <c r="K166" s="668"/>
      <c r="L166" s="668"/>
      <c r="M166" s="668"/>
      <c r="N166" s="668">
        <v>228</v>
      </c>
      <c r="O166" s="668">
        <v>8436</v>
      </c>
      <c r="P166" s="681"/>
      <c r="Q166" s="669">
        <v>37</v>
      </c>
    </row>
    <row r="167" spans="1:17" ht="14.4" customHeight="1" x14ac:dyDescent="0.3">
      <c r="A167" s="664" t="s">
        <v>5884</v>
      </c>
      <c r="B167" s="665" t="s">
        <v>5885</v>
      </c>
      <c r="C167" s="665" t="s">
        <v>4694</v>
      </c>
      <c r="D167" s="665" t="s">
        <v>6106</v>
      </c>
      <c r="E167" s="665" t="s">
        <v>6107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232</v>
      </c>
      <c r="P167" s="681"/>
      <c r="Q167" s="669">
        <v>232</v>
      </c>
    </row>
    <row r="168" spans="1:17" ht="14.4" customHeight="1" x14ac:dyDescent="0.3">
      <c r="A168" s="664" t="s">
        <v>5884</v>
      </c>
      <c r="B168" s="665" t="s">
        <v>5885</v>
      </c>
      <c r="C168" s="665" t="s">
        <v>4694</v>
      </c>
      <c r="D168" s="665" t="s">
        <v>6108</v>
      </c>
      <c r="E168" s="665" t="s">
        <v>6109</v>
      </c>
      <c r="F168" s="668"/>
      <c r="G168" s="668"/>
      <c r="H168" s="668"/>
      <c r="I168" s="668"/>
      <c r="J168" s="668"/>
      <c r="K168" s="668"/>
      <c r="L168" s="668"/>
      <c r="M168" s="668"/>
      <c r="N168" s="668">
        <v>3</v>
      </c>
      <c r="O168" s="668">
        <v>279</v>
      </c>
      <c r="P168" s="681"/>
      <c r="Q168" s="669">
        <v>93</v>
      </c>
    </row>
    <row r="169" spans="1:17" ht="14.4" customHeight="1" x14ac:dyDescent="0.3">
      <c r="A169" s="664" t="s">
        <v>5884</v>
      </c>
      <c r="B169" s="665" t="s">
        <v>6110</v>
      </c>
      <c r="C169" s="665" t="s">
        <v>4694</v>
      </c>
      <c r="D169" s="665" t="s">
        <v>6111</v>
      </c>
      <c r="E169" s="665" t="s">
        <v>6112</v>
      </c>
      <c r="F169" s="668"/>
      <c r="G169" s="668"/>
      <c r="H169" s="668"/>
      <c r="I169" s="668"/>
      <c r="J169" s="668"/>
      <c r="K169" s="668"/>
      <c r="L169" s="668"/>
      <c r="M169" s="668"/>
      <c r="N169" s="668">
        <v>20</v>
      </c>
      <c r="O169" s="668">
        <v>20760</v>
      </c>
      <c r="P169" s="681"/>
      <c r="Q169" s="669">
        <v>1038</v>
      </c>
    </row>
    <row r="170" spans="1:17" ht="14.4" customHeight="1" x14ac:dyDescent="0.3">
      <c r="A170" s="664" t="s">
        <v>6113</v>
      </c>
      <c r="B170" s="665" t="s">
        <v>5563</v>
      </c>
      <c r="C170" s="665" t="s">
        <v>4689</v>
      </c>
      <c r="D170" s="665" t="s">
        <v>6114</v>
      </c>
      <c r="E170" s="665" t="s">
        <v>6115</v>
      </c>
      <c r="F170" s="668"/>
      <c r="G170" s="668"/>
      <c r="H170" s="668"/>
      <c r="I170" s="668"/>
      <c r="J170" s="668">
        <v>1</v>
      </c>
      <c r="K170" s="668">
        <v>855.64</v>
      </c>
      <c r="L170" s="668"/>
      <c r="M170" s="668">
        <v>855.64</v>
      </c>
      <c r="N170" s="668"/>
      <c r="O170" s="668"/>
      <c r="P170" s="681"/>
      <c r="Q170" s="669"/>
    </row>
    <row r="171" spans="1:17" ht="14.4" customHeight="1" x14ac:dyDescent="0.3">
      <c r="A171" s="664" t="s">
        <v>6113</v>
      </c>
      <c r="B171" s="665" t="s">
        <v>5563</v>
      </c>
      <c r="C171" s="665" t="s">
        <v>4689</v>
      </c>
      <c r="D171" s="665" t="s">
        <v>6116</v>
      </c>
      <c r="E171" s="665" t="s">
        <v>6115</v>
      </c>
      <c r="F171" s="668">
        <v>2</v>
      </c>
      <c r="G171" s="668">
        <v>4000.54</v>
      </c>
      <c r="H171" s="668">
        <v>1</v>
      </c>
      <c r="I171" s="668">
        <v>2000.27</v>
      </c>
      <c r="J171" s="668">
        <v>4.25</v>
      </c>
      <c r="K171" s="668">
        <v>7272.88</v>
      </c>
      <c r="L171" s="668">
        <v>1.8179745734325867</v>
      </c>
      <c r="M171" s="668">
        <v>1711.2658823529412</v>
      </c>
      <c r="N171" s="668">
        <v>1.5</v>
      </c>
      <c r="O171" s="668">
        <v>2566.89</v>
      </c>
      <c r="P171" s="681">
        <v>0.64163587915631393</v>
      </c>
      <c r="Q171" s="669">
        <v>1711.26</v>
      </c>
    </row>
    <row r="172" spans="1:17" ht="14.4" customHeight="1" x14ac:dyDescent="0.3">
      <c r="A172" s="664" t="s">
        <v>6113</v>
      </c>
      <c r="B172" s="665" t="s">
        <v>5563</v>
      </c>
      <c r="C172" s="665" t="s">
        <v>4689</v>
      </c>
      <c r="D172" s="665" t="s">
        <v>6117</v>
      </c>
      <c r="E172" s="665" t="s">
        <v>6118</v>
      </c>
      <c r="F172" s="668">
        <v>19.05</v>
      </c>
      <c r="G172" s="668">
        <v>50891.150000000009</v>
      </c>
      <c r="H172" s="668">
        <v>1</v>
      </c>
      <c r="I172" s="668">
        <v>2671.4514435695542</v>
      </c>
      <c r="J172" s="668">
        <v>18.75</v>
      </c>
      <c r="K172" s="668">
        <v>48218.869999999995</v>
      </c>
      <c r="L172" s="668">
        <v>0.94749028072660935</v>
      </c>
      <c r="M172" s="668">
        <v>2571.6730666666663</v>
      </c>
      <c r="N172" s="668">
        <v>11.379999999999999</v>
      </c>
      <c r="O172" s="668">
        <v>30817.4</v>
      </c>
      <c r="P172" s="681">
        <v>0.60555518985128054</v>
      </c>
      <c r="Q172" s="669">
        <v>2708.0316344463977</v>
      </c>
    </row>
    <row r="173" spans="1:17" ht="14.4" customHeight="1" x14ac:dyDescent="0.3">
      <c r="A173" s="664" t="s">
        <v>6113</v>
      </c>
      <c r="B173" s="665" t="s">
        <v>5563</v>
      </c>
      <c r="C173" s="665" t="s">
        <v>4689</v>
      </c>
      <c r="D173" s="665" t="s">
        <v>6119</v>
      </c>
      <c r="E173" s="665" t="s">
        <v>2559</v>
      </c>
      <c r="F173" s="668">
        <v>0.63</v>
      </c>
      <c r="G173" s="668">
        <v>3256.25</v>
      </c>
      <c r="H173" s="668">
        <v>1</v>
      </c>
      <c r="I173" s="668">
        <v>5168.6507936507933</v>
      </c>
      <c r="J173" s="668">
        <v>3.31</v>
      </c>
      <c r="K173" s="668">
        <v>16364.37</v>
      </c>
      <c r="L173" s="668">
        <v>5.0255262955854132</v>
      </c>
      <c r="M173" s="668">
        <v>4943.9184290030216</v>
      </c>
      <c r="N173" s="668">
        <v>4.1100000000000003</v>
      </c>
      <c r="O173" s="668">
        <v>20319.509999999998</v>
      </c>
      <c r="P173" s="681">
        <v>6.2401566218809972</v>
      </c>
      <c r="Q173" s="669">
        <v>4943.919708029196</v>
      </c>
    </row>
    <row r="174" spans="1:17" ht="14.4" customHeight="1" x14ac:dyDescent="0.3">
      <c r="A174" s="664" t="s">
        <v>6113</v>
      </c>
      <c r="B174" s="665" t="s">
        <v>5563</v>
      </c>
      <c r="C174" s="665" t="s">
        <v>4689</v>
      </c>
      <c r="D174" s="665" t="s">
        <v>6120</v>
      </c>
      <c r="E174" s="665" t="s">
        <v>6121</v>
      </c>
      <c r="F174" s="668">
        <v>37.5</v>
      </c>
      <c r="G174" s="668">
        <v>37088.6</v>
      </c>
      <c r="H174" s="668">
        <v>1</v>
      </c>
      <c r="I174" s="668">
        <v>989.02933333333328</v>
      </c>
      <c r="J174" s="668">
        <v>47.6</v>
      </c>
      <c r="K174" s="668">
        <v>45283.72</v>
      </c>
      <c r="L174" s="668">
        <v>1.2209606186267479</v>
      </c>
      <c r="M174" s="668">
        <v>951.33865546218487</v>
      </c>
      <c r="N174" s="668">
        <v>44.2</v>
      </c>
      <c r="O174" s="668">
        <v>44413.46</v>
      </c>
      <c r="P174" s="681">
        <v>1.1974962656988941</v>
      </c>
      <c r="Q174" s="669">
        <v>1004.8294117647058</v>
      </c>
    </row>
    <row r="175" spans="1:17" ht="14.4" customHeight="1" x14ac:dyDescent="0.3">
      <c r="A175" s="664" t="s">
        <v>6113</v>
      </c>
      <c r="B175" s="665" t="s">
        <v>5563</v>
      </c>
      <c r="C175" s="665" t="s">
        <v>4689</v>
      </c>
      <c r="D175" s="665" t="s">
        <v>6122</v>
      </c>
      <c r="E175" s="665"/>
      <c r="F175" s="668"/>
      <c r="G175" s="668"/>
      <c r="H175" s="668"/>
      <c r="I175" s="668"/>
      <c r="J175" s="668">
        <v>0.06</v>
      </c>
      <c r="K175" s="668">
        <v>548.80999999999995</v>
      </c>
      <c r="L175" s="668"/>
      <c r="M175" s="668">
        <v>9146.8333333333321</v>
      </c>
      <c r="N175" s="668"/>
      <c r="O175" s="668"/>
      <c r="P175" s="681"/>
      <c r="Q175" s="669"/>
    </row>
    <row r="176" spans="1:17" ht="14.4" customHeight="1" x14ac:dyDescent="0.3">
      <c r="A176" s="664" t="s">
        <v>6113</v>
      </c>
      <c r="B176" s="665" t="s">
        <v>5563</v>
      </c>
      <c r="C176" s="665" t="s">
        <v>4689</v>
      </c>
      <c r="D176" s="665" t="s">
        <v>4889</v>
      </c>
      <c r="E176" s="665" t="s">
        <v>2559</v>
      </c>
      <c r="F176" s="668">
        <v>58.56</v>
      </c>
      <c r="G176" s="668">
        <v>604952.53</v>
      </c>
      <c r="H176" s="668">
        <v>1</v>
      </c>
      <c r="I176" s="668">
        <v>10330.473531420765</v>
      </c>
      <c r="J176" s="668">
        <v>56.17</v>
      </c>
      <c r="K176" s="668">
        <v>555373.26</v>
      </c>
      <c r="L176" s="668">
        <v>0.91804436291885572</v>
      </c>
      <c r="M176" s="668">
        <v>9887.364429410718</v>
      </c>
      <c r="N176" s="668">
        <v>54.59</v>
      </c>
      <c r="O176" s="668">
        <v>539809.6100000001</v>
      </c>
      <c r="P176" s="681">
        <v>0.89231730297912815</v>
      </c>
      <c r="Q176" s="669">
        <v>9888.4339622641528</v>
      </c>
    </row>
    <row r="177" spans="1:17" ht="14.4" customHeight="1" x14ac:dyDescent="0.3">
      <c r="A177" s="664" t="s">
        <v>6113</v>
      </c>
      <c r="B177" s="665" t="s">
        <v>5563</v>
      </c>
      <c r="C177" s="665" t="s">
        <v>4689</v>
      </c>
      <c r="D177" s="665" t="s">
        <v>4890</v>
      </c>
      <c r="E177" s="665" t="s">
        <v>4891</v>
      </c>
      <c r="F177" s="668">
        <v>0.8</v>
      </c>
      <c r="G177" s="668">
        <v>4231.67</v>
      </c>
      <c r="H177" s="668">
        <v>1</v>
      </c>
      <c r="I177" s="668">
        <v>5289.5874999999996</v>
      </c>
      <c r="J177" s="668">
        <v>0.28000000000000003</v>
      </c>
      <c r="K177" s="668">
        <v>1309.1100000000001</v>
      </c>
      <c r="L177" s="668">
        <v>0.3093601344150182</v>
      </c>
      <c r="M177" s="668">
        <v>4675.3928571428569</v>
      </c>
      <c r="N177" s="668"/>
      <c r="O177" s="668"/>
      <c r="P177" s="681"/>
      <c r="Q177" s="669"/>
    </row>
    <row r="178" spans="1:17" ht="14.4" customHeight="1" x14ac:dyDescent="0.3">
      <c r="A178" s="664" t="s">
        <v>6113</v>
      </c>
      <c r="B178" s="665" t="s">
        <v>5563</v>
      </c>
      <c r="C178" s="665" t="s">
        <v>4689</v>
      </c>
      <c r="D178" s="665" t="s">
        <v>4892</v>
      </c>
      <c r="E178" s="665" t="s">
        <v>2559</v>
      </c>
      <c r="F178" s="668">
        <v>3.7</v>
      </c>
      <c r="G178" s="668">
        <v>20461.87</v>
      </c>
      <c r="H178" s="668">
        <v>1</v>
      </c>
      <c r="I178" s="668">
        <v>5530.2351351351344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6113</v>
      </c>
      <c r="B179" s="665" t="s">
        <v>5563</v>
      </c>
      <c r="C179" s="665" t="s">
        <v>4689</v>
      </c>
      <c r="D179" s="665" t="s">
        <v>6123</v>
      </c>
      <c r="E179" s="665" t="s">
        <v>6124</v>
      </c>
      <c r="F179" s="668"/>
      <c r="G179" s="668"/>
      <c r="H179" s="668"/>
      <c r="I179" s="668"/>
      <c r="J179" s="668"/>
      <c r="K179" s="668"/>
      <c r="L179" s="668"/>
      <c r="M179" s="668"/>
      <c r="N179" s="668">
        <v>1</v>
      </c>
      <c r="O179" s="668">
        <v>398.2</v>
      </c>
      <c r="P179" s="681"/>
      <c r="Q179" s="669">
        <v>398.2</v>
      </c>
    </row>
    <row r="180" spans="1:17" ht="14.4" customHeight="1" x14ac:dyDescent="0.3">
      <c r="A180" s="664" t="s">
        <v>6113</v>
      </c>
      <c r="B180" s="665" t="s">
        <v>5563</v>
      </c>
      <c r="C180" s="665" t="s">
        <v>4689</v>
      </c>
      <c r="D180" s="665" t="s">
        <v>6125</v>
      </c>
      <c r="E180" s="665" t="s">
        <v>6126</v>
      </c>
      <c r="F180" s="668">
        <v>2</v>
      </c>
      <c r="G180" s="668">
        <v>1950.44</v>
      </c>
      <c r="H180" s="668">
        <v>1</v>
      </c>
      <c r="I180" s="668">
        <v>975.22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6113</v>
      </c>
      <c r="B181" s="665" t="s">
        <v>5563</v>
      </c>
      <c r="C181" s="665" t="s">
        <v>4689</v>
      </c>
      <c r="D181" s="665" t="s">
        <v>6127</v>
      </c>
      <c r="E181" s="665" t="s">
        <v>5791</v>
      </c>
      <c r="F181" s="668"/>
      <c r="G181" s="668"/>
      <c r="H181" s="668"/>
      <c r="I181" s="668"/>
      <c r="J181" s="668">
        <v>7.0000000000000007E-2</v>
      </c>
      <c r="K181" s="668">
        <v>309.89</v>
      </c>
      <c r="L181" s="668"/>
      <c r="M181" s="668">
        <v>4426.9999999999991</v>
      </c>
      <c r="N181" s="668"/>
      <c r="O181" s="668"/>
      <c r="P181" s="681"/>
      <c r="Q181" s="669"/>
    </row>
    <row r="182" spans="1:17" ht="14.4" customHeight="1" x14ac:dyDescent="0.3">
      <c r="A182" s="664" t="s">
        <v>6113</v>
      </c>
      <c r="B182" s="665" t="s">
        <v>5563</v>
      </c>
      <c r="C182" s="665" t="s">
        <v>4689</v>
      </c>
      <c r="D182" s="665" t="s">
        <v>6128</v>
      </c>
      <c r="E182" s="665" t="s">
        <v>5791</v>
      </c>
      <c r="F182" s="668">
        <v>0.71000000000000019</v>
      </c>
      <c r="G182" s="668">
        <v>7699.6900000000005</v>
      </c>
      <c r="H182" s="668">
        <v>1</v>
      </c>
      <c r="I182" s="668">
        <v>10844.633802816899</v>
      </c>
      <c r="J182" s="668"/>
      <c r="K182" s="668"/>
      <c r="L182" s="668"/>
      <c r="M182" s="668"/>
      <c r="N182" s="668">
        <v>0.45</v>
      </c>
      <c r="O182" s="668">
        <v>4039.7799999999997</v>
      </c>
      <c r="P182" s="681">
        <v>0.52466787623917321</v>
      </c>
      <c r="Q182" s="669">
        <v>8977.2888888888883</v>
      </c>
    </row>
    <row r="183" spans="1:17" ht="14.4" customHeight="1" x14ac:dyDescent="0.3">
      <c r="A183" s="664" t="s">
        <v>6113</v>
      </c>
      <c r="B183" s="665" t="s">
        <v>5563</v>
      </c>
      <c r="C183" s="665" t="s">
        <v>4689</v>
      </c>
      <c r="D183" s="665" t="s">
        <v>6129</v>
      </c>
      <c r="E183" s="665" t="s">
        <v>6130</v>
      </c>
      <c r="F183" s="668">
        <v>0.1</v>
      </c>
      <c r="G183" s="668">
        <v>195.61</v>
      </c>
      <c r="H183" s="668">
        <v>1</v>
      </c>
      <c r="I183" s="668">
        <v>1956.1000000000001</v>
      </c>
      <c r="J183" s="668">
        <v>0.1</v>
      </c>
      <c r="K183" s="668">
        <v>194.93</v>
      </c>
      <c r="L183" s="668">
        <v>0.99652369510761207</v>
      </c>
      <c r="M183" s="668">
        <v>1949.3</v>
      </c>
      <c r="N183" s="668">
        <v>0.01</v>
      </c>
      <c r="O183" s="668">
        <v>19.489999999999998</v>
      </c>
      <c r="P183" s="681">
        <v>9.9637032871530071E-2</v>
      </c>
      <c r="Q183" s="669">
        <v>1948.9999999999998</v>
      </c>
    </row>
    <row r="184" spans="1:17" ht="14.4" customHeight="1" x14ac:dyDescent="0.3">
      <c r="A184" s="664" t="s">
        <v>6113</v>
      </c>
      <c r="B184" s="665" t="s">
        <v>5563</v>
      </c>
      <c r="C184" s="665" t="s">
        <v>4689</v>
      </c>
      <c r="D184" s="665" t="s">
        <v>5790</v>
      </c>
      <c r="E184" s="665" t="s">
        <v>5791</v>
      </c>
      <c r="F184" s="668">
        <v>2.0999999999999996</v>
      </c>
      <c r="G184" s="668">
        <v>4587.0599999999995</v>
      </c>
      <c r="H184" s="668">
        <v>1</v>
      </c>
      <c r="I184" s="668">
        <v>2184.3142857142857</v>
      </c>
      <c r="J184" s="668">
        <v>4.8999999999999995</v>
      </c>
      <c r="K184" s="668">
        <v>8676.9200000000019</v>
      </c>
      <c r="L184" s="668">
        <v>1.8916081324421312</v>
      </c>
      <c r="M184" s="668">
        <v>1770.8000000000006</v>
      </c>
      <c r="N184" s="668">
        <v>6.549999999999998</v>
      </c>
      <c r="O184" s="668">
        <v>11808.589999999998</v>
      </c>
      <c r="P184" s="681">
        <v>2.5743264749098551</v>
      </c>
      <c r="Q184" s="669">
        <v>1802.8381679389315</v>
      </c>
    </row>
    <row r="185" spans="1:17" ht="14.4" customHeight="1" x14ac:dyDescent="0.3">
      <c r="A185" s="664" t="s">
        <v>6113</v>
      </c>
      <c r="B185" s="665" t="s">
        <v>5563</v>
      </c>
      <c r="C185" s="665" t="s">
        <v>4689</v>
      </c>
      <c r="D185" s="665" t="s">
        <v>6131</v>
      </c>
      <c r="E185" s="665" t="s">
        <v>6132</v>
      </c>
      <c r="F185" s="668">
        <v>0.15</v>
      </c>
      <c r="G185" s="668">
        <v>56.9</v>
      </c>
      <c r="H185" s="668">
        <v>1</v>
      </c>
      <c r="I185" s="668">
        <v>379.33333333333331</v>
      </c>
      <c r="J185" s="668"/>
      <c r="K185" s="668"/>
      <c r="L185" s="668"/>
      <c r="M185" s="668"/>
      <c r="N185" s="668">
        <v>0.2</v>
      </c>
      <c r="O185" s="668">
        <v>103.52</v>
      </c>
      <c r="P185" s="681">
        <v>1.8193321616871705</v>
      </c>
      <c r="Q185" s="669">
        <v>517.59999999999991</v>
      </c>
    </row>
    <row r="186" spans="1:17" ht="14.4" customHeight="1" x14ac:dyDescent="0.3">
      <c r="A186" s="664" t="s">
        <v>6113</v>
      </c>
      <c r="B186" s="665" t="s">
        <v>5563</v>
      </c>
      <c r="C186" s="665" t="s">
        <v>4689</v>
      </c>
      <c r="D186" s="665" t="s">
        <v>6133</v>
      </c>
      <c r="E186" s="665" t="s">
        <v>6134</v>
      </c>
      <c r="F186" s="668">
        <v>0.1</v>
      </c>
      <c r="G186" s="668">
        <v>94.48</v>
      </c>
      <c r="H186" s="668">
        <v>1</v>
      </c>
      <c r="I186" s="668">
        <v>944.8</v>
      </c>
      <c r="J186" s="668">
        <v>0.1</v>
      </c>
      <c r="K186" s="668">
        <v>90.38</v>
      </c>
      <c r="L186" s="668">
        <v>0.95660457239627428</v>
      </c>
      <c r="M186" s="668">
        <v>903.8</v>
      </c>
      <c r="N186" s="668">
        <v>0.1</v>
      </c>
      <c r="O186" s="668">
        <v>90.38</v>
      </c>
      <c r="P186" s="681">
        <v>0.95660457239627428</v>
      </c>
      <c r="Q186" s="669">
        <v>903.8</v>
      </c>
    </row>
    <row r="187" spans="1:17" ht="14.4" customHeight="1" x14ac:dyDescent="0.3">
      <c r="A187" s="664" t="s">
        <v>6113</v>
      </c>
      <c r="B187" s="665" t="s">
        <v>5563</v>
      </c>
      <c r="C187" s="665" t="s">
        <v>4689</v>
      </c>
      <c r="D187" s="665" t="s">
        <v>6135</v>
      </c>
      <c r="E187" s="665" t="s">
        <v>5791</v>
      </c>
      <c r="F187" s="668"/>
      <c r="G187" s="668"/>
      <c r="H187" s="668"/>
      <c r="I187" s="668"/>
      <c r="J187" s="668">
        <v>0.16</v>
      </c>
      <c r="K187" s="668">
        <v>5418.66</v>
      </c>
      <c r="L187" s="668"/>
      <c r="M187" s="668">
        <v>33866.625</v>
      </c>
      <c r="N187" s="668">
        <v>0.32</v>
      </c>
      <c r="O187" s="668">
        <v>10158.76</v>
      </c>
      <c r="P187" s="681"/>
      <c r="Q187" s="669">
        <v>31746.125</v>
      </c>
    </row>
    <row r="188" spans="1:17" ht="14.4" customHeight="1" x14ac:dyDescent="0.3">
      <c r="A188" s="664" t="s">
        <v>6113</v>
      </c>
      <c r="B188" s="665" t="s">
        <v>5563</v>
      </c>
      <c r="C188" s="665" t="s">
        <v>4854</v>
      </c>
      <c r="D188" s="665" t="s">
        <v>6136</v>
      </c>
      <c r="E188" s="665" t="s">
        <v>6137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589.59</v>
      </c>
      <c r="P188" s="681"/>
      <c r="Q188" s="669">
        <v>589.59</v>
      </c>
    </row>
    <row r="189" spans="1:17" ht="14.4" customHeight="1" x14ac:dyDescent="0.3">
      <c r="A189" s="664" t="s">
        <v>6113</v>
      </c>
      <c r="B189" s="665" t="s">
        <v>5563</v>
      </c>
      <c r="C189" s="665" t="s">
        <v>4854</v>
      </c>
      <c r="D189" s="665" t="s">
        <v>6138</v>
      </c>
      <c r="E189" s="665" t="s">
        <v>6139</v>
      </c>
      <c r="F189" s="668">
        <v>15</v>
      </c>
      <c r="G189" s="668">
        <v>21709.200000000001</v>
      </c>
      <c r="H189" s="668">
        <v>1</v>
      </c>
      <c r="I189" s="668">
        <v>1447.28</v>
      </c>
      <c r="J189" s="668">
        <v>28</v>
      </c>
      <c r="K189" s="668">
        <v>40523.839999999997</v>
      </c>
      <c r="L189" s="668">
        <v>1.8666666666666665</v>
      </c>
      <c r="M189" s="668">
        <v>1447.28</v>
      </c>
      <c r="N189" s="668">
        <v>21</v>
      </c>
      <c r="O189" s="668">
        <v>30392.880000000001</v>
      </c>
      <c r="P189" s="681">
        <v>1.4</v>
      </c>
      <c r="Q189" s="669">
        <v>1447.28</v>
      </c>
    </row>
    <row r="190" spans="1:17" ht="14.4" customHeight="1" x14ac:dyDescent="0.3">
      <c r="A190" s="664" t="s">
        <v>6113</v>
      </c>
      <c r="B190" s="665" t="s">
        <v>5563</v>
      </c>
      <c r="C190" s="665" t="s">
        <v>4854</v>
      </c>
      <c r="D190" s="665" t="s">
        <v>6140</v>
      </c>
      <c r="E190" s="665" t="s">
        <v>4986</v>
      </c>
      <c r="F190" s="668">
        <v>39</v>
      </c>
      <c r="G190" s="668">
        <v>37920.479999999996</v>
      </c>
      <c r="H190" s="668">
        <v>1</v>
      </c>
      <c r="I190" s="668">
        <v>972.31999999999994</v>
      </c>
      <c r="J190" s="668">
        <v>44</v>
      </c>
      <c r="K190" s="668">
        <v>42782.079999999994</v>
      </c>
      <c r="L190" s="668">
        <v>1.1282051282051282</v>
      </c>
      <c r="M190" s="668">
        <v>972.31999999999982</v>
      </c>
      <c r="N190" s="668">
        <v>26</v>
      </c>
      <c r="O190" s="668">
        <v>25280.32</v>
      </c>
      <c r="P190" s="681">
        <v>0.66666666666666674</v>
      </c>
      <c r="Q190" s="669">
        <v>972.31999999999994</v>
      </c>
    </row>
    <row r="191" spans="1:17" ht="14.4" customHeight="1" x14ac:dyDescent="0.3">
      <c r="A191" s="664" t="s">
        <v>6113</v>
      </c>
      <c r="B191" s="665" t="s">
        <v>5563</v>
      </c>
      <c r="C191" s="665" t="s">
        <v>4854</v>
      </c>
      <c r="D191" s="665" t="s">
        <v>6141</v>
      </c>
      <c r="E191" s="665" t="s">
        <v>4986</v>
      </c>
      <c r="F191" s="668">
        <v>2</v>
      </c>
      <c r="G191" s="668">
        <v>2816.84</v>
      </c>
      <c r="H191" s="668">
        <v>1</v>
      </c>
      <c r="I191" s="668">
        <v>1408.42</v>
      </c>
      <c r="J191" s="668">
        <v>7</v>
      </c>
      <c r="K191" s="668">
        <v>9858.94</v>
      </c>
      <c r="L191" s="668">
        <v>3.5</v>
      </c>
      <c r="M191" s="668">
        <v>1408.42</v>
      </c>
      <c r="N191" s="668">
        <v>4</v>
      </c>
      <c r="O191" s="668">
        <v>5633.68</v>
      </c>
      <c r="P191" s="681">
        <v>2</v>
      </c>
      <c r="Q191" s="669">
        <v>1408.42</v>
      </c>
    </row>
    <row r="192" spans="1:17" ht="14.4" customHeight="1" x14ac:dyDescent="0.3">
      <c r="A192" s="664" t="s">
        <v>6113</v>
      </c>
      <c r="B192" s="665" t="s">
        <v>5563</v>
      </c>
      <c r="C192" s="665" t="s">
        <v>4854</v>
      </c>
      <c r="D192" s="665" t="s">
        <v>4985</v>
      </c>
      <c r="E192" s="665" t="s">
        <v>4986</v>
      </c>
      <c r="F192" s="668">
        <v>307</v>
      </c>
      <c r="G192" s="668">
        <v>524144.17</v>
      </c>
      <c r="H192" s="668">
        <v>1</v>
      </c>
      <c r="I192" s="668">
        <v>1707.31</v>
      </c>
      <c r="J192" s="668">
        <v>323</v>
      </c>
      <c r="K192" s="668">
        <v>551461.13</v>
      </c>
      <c r="L192" s="668">
        <v>1.0521172638436482</v>
      </c>
      <c r="M192" s="668">
        <v>1707.31</v>
      </c>
      <c r="N192" s="668">
        <v>304</v>
      </c>
      <c r="O192" s="668">
        <v>519022.24</v>
      </c>
      <c r="P192" s="681">
        <v>0.99022801302931596</v>
      </c>
      <c r="Q192" s="669">
        <v>1707.31</v>
      </c>
    </row>
    <row r="193" spans="1:17" ht="14.4" customHeight="1" x14ac:dyDescent="0.3">
      <c r="A193" s="664" t="s">
        <v>6113</v>
      </c>
      <c r="B193" s="665" t="s">
        <v>5563</v>
      </c>
      <c r="C193" s="665" t="s">
        <v>4854</v>
      </c>
      <c r="D193" s="665" t="s">
        <v>6142</v>
      </c>
      <c r="E193" s="665" t="s">
        <v>4986</v>
      </c>
      <c r="F193" s="668">
        <v>153</v>
      </c>
      <c r="G193" s="668">
        <v>316143.90000000002</v>
      </c>
      <c r="H193" s="668">
        <v>1</v>
      </c>
      <c r="I193" s="668">
        <v>2066.3000000000002</v>
      </c>
      <c r="J193" s="668">
        <v>133</v>
      </c>
      <c r="K193" s="668">
        <v>274817.89999999991</v>
      </c>
      <c r="L193" s="668">
        <v>0.86928104575163367</v>
      </c>
      <c r="M193" s="668">
        <v>2066.2999999999993</v>
      </c>
      <c r="N193" s="668">
        <v>166</v>
      </c>
      <c r="O193" s="668">
        <v>343005.8</v>
      </c>
      <c r="P193" s="681">
        <v>1.0849673202614378</v>
      </c>
      <c r="Q193" s="669">
        <v>2066.2999999999997</v>
      </c>
    </row>
    <row r="194" spans="1:17" ht="14.4" customHeight="1" x14ac:dyDescent="0.3">
      <c r="A194" s="664" t="s">
        <v>6113</v>
      </c>
      <c r="B194" s="665" t="s">
        <v>5563</v>
      </c>
      <c r="C194" s="665" t="s">
        <v>4854</v>
      </c>
      <c r="D194" s="665" t="s">
        <v>6143</v>
      </c>
      <c r="E194" s="665" t="s">
        <v>6144</v>
      </c>
      <c r="F194" s="668">
        <v>11</v>
      </c>
      <c r="G194" s="668">
        <v>21252.99</v>
      </c>
      <c r="H194" s="668">
        <v>1</v>
      </c>
      <c r="I194" s="668">
        <v>1932.0900000000001</v>
      </c>
      <c r="J194" s="668">
        <v>7</v>
      </c>
      <c r="K194" s="668">
        <v>13524.63</v>
      </c>
      <c r="L194" s="668">
        <v>0.63636363636363624</v>
      </c>
      <c r="M194" s="668">
        <v>1932.09</v>
      </c>
      <c r="N194" s="668">
        <v>8</v>
      </c>
      <c r="O194" s="668">
        <v>15456.720000000001</v>
      </c>
      <c r="P194" s="681">
        <v>0.72727272727272729</v>
      </c>
      <c r="Q194" s="669">
        <v>1932.0900000000001</v>
      </c>
    </row>
    <row r="195" spans="1:17" ht="14.4" customHeight="1" x14ac:dyDescent="0.3">
      <c r="A195" s="664" t="s">
        <v>6113</v>
      </c>
      <c r="B195" s="665" t="s">
        <v>5563</v>
      </c>
      <c r="C195" s="665" t="s">
        <v>4854</v>
      </c>
      <c r="D195" s="665" t="s">
        <v>6145</v>
      </c>
      <c r="E195" s="665" t="s">
        <v>6146</v>
      </c>
      <c r="F195" s="668">
        <v>341</v>
      </c>
      <c r="G195" s="668">
        <v>350466.15999999992</v>
      </c>
      <c r="H195" s="668">
        <v>1</v>
      </c>
      <c r="I195" s="668">
        <v>1027.7599999999998</v>
      </c>
      <c r="J195" s="668">
        <v>350</v>
      </c>
      <c r="K195" s="668">
        <v>359716</v>
      </c>
      <c r="L195" s="668">
        <v>1.026392961876833</v>
      </c>
      <c r="M195" s="668">
        <v>1027.76</v>
      </c>
      <c r="N195" s="668">
        <v>312</v>
      </c>
      <c r="O195" s="668">
        <v>320661.12000000005</v>
      </c>
      <c r="P195" s="681">
        <v>0.91495601173020569</v>
      </c>
      <c r="Q195" s="669">
        <v>1027.7600000000002</v>
      </c>
    </row>
    <row r="196" spans="1:17" ht="14.4" customHeight="1" x14ac:dyDescent="0.3">
      <c r="A196" s="664" t="s">
        <v>6113</v>
      </c>
      <c r="B196" s="665" t="s">
        <v>5563</v>
      </c>
      <c r="C196" s="665" t="s">
        <v>4854</v>
      </c>
      <c r="D196" s="665" t="s">
        <v>6147</v>
      </c>
      <c r="E196" s="665" t="s">
        <v>6146</v>
      </c>
      <c r="F196" s="668">
        <v>196</v>
      </c>
      <c r="G196" s="668">
        <v>419802.6</v>
      </c>
      <c r="H196" s="668">
        <v>1</v>
      </c>
      <c r="I196" s="668">
        <v>2141.85</v>
      </c>
      <c r="J196" s="668">
        <v>195</v>
      </c>
      <c r="K196" s="668">
        <v>417660.75</v>
      </c>
      <c r="L196" s="668">
        <v>0.99489795918367352</v>
      </c>
      <c r="M196" s="668">
        <v>2141.85</v>
      </c>
      <c r="N196" s="668">
        <v>206</v>
      </c>
      <c r="O196" s="668">
        <v>441221.10000000003</v>
      </c>
      <c r="P196" s="681">
        <v>1.0510204081632655</v>
      </c>
      <c r="Q196" s="669">
        <v>2141.8500000000004</v>
      </c>
    </row>
    <row r="197" spans="1:17" ht="14.4" customHeight="1" x14ac:dyDescent="0.3">
      <c r="A197" s="664" t="s">
        <v>6113</v>
      </c>
      <c r="B197" s="665" t="s">
        <v>5563</v>
      </c>
      <c r="C197" s="665" t="s">
        <v>4854</v>
      </c>
      <c r="D197" s="665" t="s">
        <v>6148</v>
      </c>
      <c r="E197" s="665" t="s">
        <v>6149</v>
      </c>
      <c r="F197" s="668">
        <v>8</v>
      </c>
      <c r="G197" s="668">
        <v>3734.24</v>
      </c>
      <c r="H197" s="668">
        <v>1</v>
      </c>
      <c r="I197" s="668">
        <v>466.78</v>
      </c>
      <c r="J197" s="668">
        <v>2</v>
      </c>
      <c r="K197" s="668">
        <v>933.56</v>
      </c>
      <c r="L197" s="668">
        <v>0.25</v>
      </c>
      <c r="M197" s="668">
        <v>466.78</v>
      </c>
      <c r="N197" s="668"/>
      <c r="O197" s="668"/>
      <c r="P197" s="681"/>
      <c r="Q197" s="669"/>
    </row>
    <row r="198" spans="1:17" ht="14.4" customHeight="1" x14ac:dyDescent="0.3">
      <c r="A198" s="664" t="s">
        <v>6113</v>
      </c>
      <c r="B198" s="665" t="s">
        <v>5563</v>
      </c>
      <c r="C198" s="665" t="s">
        <v>4854</v>
      </c>
      <c r="D198" s="665" t="s">
        <v>6148</v>
      </c>
      <c r="E198" s="665" t="s">
        <v>6150</v>
      </c>
      <c r="F198" s="668">
        <v>1</v>
      </c>
      <c r="G198" s="668">
        <v>466.78</v>
      </c>
      <c r="H198" s="668">
        <v>1</v>
      </c>
      <c r="I198" s="668">
        <v>466.78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6113</v>
      </c>
      <c r="B199" s="665" t="s">
        <v>5563</v>
      </c>
      <c r="C199" s="665" t="s">
        <v>4854</v>
      </c>
      <c r="D199" s="665" t="s">
        <v>6151</v>
      </c>
      <c r="E199" s="665" t="s">
        <v>6152</v>
      </c>
      <c r="F199" s="668"/>
      <c r="G199" s="668"/>
      <c r="H199" s="668"/>
      <c r="I199" s="668"/>
      <c r="J199" s="668">
        <v>1</v>
      </c>
      <c r="K199" s="668">
        <v>17350</v>
      </c>
      <c r="L199" s="668"/>
      <c r="M199" s="668">
        <v>17350</v>
      </c>
      <c r="N199" s="668"/>
      <c r="O199" s="668"/>
      <c r="P199" s="681"/>
      <c r="Q199" s="669"/>
    </row>
    <row r="200" spans="1:17" ht="14.4" customHeight="1" x14ac:dyDescent="0.3">
      <c r="A200" s="664" t="s">
        <v>6113</v>
      </c>
      <c r="B200" s="665" t="s">
        <v>5563</v>
      </c>
      <c r="C200" s="665" t="s">
        <v>4854</v>
      </c>
      <c r="D200" s="665" t="s">
        <v>6153</v>
      </c>
      <c r="E200" s="665" t="s">
        <v>6154</v>
      </c>
      <c r="F200" s="668">
        <v>12</v>
      </c>
      <c r="G200" s="668">
        <v>329563.68</v>
      </c>
      <c r="H200" s="668">
        <v>1</v>
      </c>
      <c r="I200" s="668">
        <v>27463.64</v>
      </c>
      <c r="J200" s="668">
        <v>11</v>
      </c>
      <c r="K200" s="668">
        <v>150683.31999999998</v>
      </c>
      <c r="L200" s="668">
        <v>0.45722065004250462</v>
      </c>
      <c r="M200" s="668">
        <v>13698.483636363635</v>
      </c>
      <c r="N200" s="668">
        <v>33</v>
      </c>
      <c r="O200" s="668">
        <v>281706.15000000002</v>
      </c>
      <c r="P200" s="681">
        <v>0.85478518142533189</v>
      </c>
      <c r="Q200" s="669">
        <v>8536.5500000000011</v>
      </c>
    </row>
    <row r="201" spans="1:17" ht="14.4" customHeight="1" x14ac:dyDescent="0.3">
      <c r="A201" s="664" t="s">
        <v>6113</v>
      </c>
      <c r="B201" s="665" t="s">
        <v>5563</v>
      </c>
      <c r="C201" s="665" t="s">
        <v>4854</v>
      </c>
      <c r="D201" s="665" t="s">
        <v>6155</v>
      </c>
      <c r="E201" s="665" t="s">
        <v>6156</v>
      </c>
      <c r="F201" s="668">
        <v>16</v>
      </c>
      <c r="G201" s="668">
        <v>17195.36</v>
      </c>
      <c r="H201" s="668">
        <v>1</v>
      </c>
      <c r="I201" s="668">
        <v>1074.71</v>
      </c>
      <c r="J201" s="668">
        <v>10</v>
      </c>
      <c r="K201" s="668">
        <v>10747.1</v>
      </c>
      <c r="L201" s="668">
        <v>0.625</v>
      </c>
      <c r="M201" s="668">
        <v>1074.71</v>
      </c>
      <c r="N201" s="668">
        <v>11</v>
      </c>
      <c r="O201" s="668">
        <v>11821.810000000001</v>
      </c>
      <c r="P201" s="681">
        <v>0.6875</v>
      </c>
      <c r="Q201" s="669">
        <v>1074.71</v>
      </c>
    </row>
    <row r="202" spans="1:17" ht="14.4" customHeight="1" x14ac:dyDescent="0.3">
      <c r="A202" s="664" t="s">
        <v>6113</v>
      </c>
      <c r="B202" s="665" t="s">
        <v>5563</v>
      </c>
      <c r="C202" s="665" t="s">
        <v>4854</v>
      </c>
      <c r="D202" s="665" t="s">
        <v>6157</v>
      </c>
      <c r="E202" s="665" t="s">
        <v>6158</v>
      </c>
      <c r="F202" s="668">
        <v>1</v>
      </c>
      <c r="G202" s="668">
        <v>11772</v>
      </c>
      <c r="H202" s="668">
        <v>1</v>
      </c>
      <c r="I202" s="668">
        <v>11772</v>
      </c>
      <c r="J202" s="668">
        <v>1</v>
      </c>
      <c r="K202" s="668">
        <v>11772</v>
      </c>
      <c r="L202" s="668">
        <v>1</v>
      </c>
      <c r="M202" s="668">
        <v>11772</v>
      </c>
      <c r="N202" s="668"/>
      <c r="O202" s="668"/>
      <c r="P202" s="681"/>
      <c r="Q202" s="669"/>
    </row>
    <row r="203" spans="1:17" ht="14.4" customHeight="1" x14ac:dyDescent="0.3">
      <c r="A203" s="664" t="s">
        <v>6113</v>
      </c>
      <c r="B203" s="665" t="s">
        <v>5563</v>
      </c>
      <c r="C203" s="665" t="s">
        <v>4854</v>
      </c>
      <c r="D203" s="665" t="s">
        <v>6159</v>
      </c>
      <c r="E203" s="665" t="s">
        <v>6160</v>
      </c>
      <c r="F203" s="668">
        <v>4</v>
      </c>
      <c r="G203" s="668">
        <v>221588.8</v>
      </c>
      <c r="H203" s="668">
        <v>1</v>
      </c>
      <c r="I203" s="668">
        <v>55397.2</v>
      </c>
      <c r="J203" s="668">
        <v>8</v>
      </c>
      <c r="K203" s="668">
        <v>443177.60000000003</v>
      </c>
      <c r="L203" s="668">
        <v>2.0000000000000004</v>
      </c>
      <c r="M203" s="668">
        <v>55397.200000000004</v>
      </c>
      <c r="N203" s="668">
        <v>3</v>
      </c>
      <c r="O203" s="668">
        <v>166191.59999999998</v>
      </c>
      <c r="P203" s="681">
        <v>0.74999999999999989</v>
      </c>
      <c r="Q203" s="669">
        <v>55397.19999999999</v>
      </c>
    </row>
    <row r="204" spans="1:17" ht="14.4" customHeight="1" x14ac:dyDescent="0.3">
      <c r="A204" s="664" t="s">
        <v>6113</v>
      </c>
      <c r="B204" s="665" t="s">
        <v>5563</v>
      </c>
      <c r="C204" s="665" t="s">
        <v>4854</v>
      </c>
      <c r="D204" s="665" t="s">
        <v>6159</v>
      </c>
      <c r="E204" s="665" t="s">
        <v>6161</v>
      </c>
      <c r="F204" s="668">
        <v>2</v>
      </c>
      <c r="G204" s="668">
        <v>110794.4</v>
      </c>
      <c r="H204" s="668">
        <v>1</v>
      </c>
      <c r="I204" s="668">
        <v>55397.2</v>
      </c>
      <c r="J204" s="668">
        <v>4</v>
      </c>
      <c r="K204" s="668">
        <v>221588.8</v>
      </c>
      <c r="L204" s="668">
        <v>2</v>
      </c>
      <c r="M204" s="668">
        <v>55397.2</v>
      </c>
      <c r="N204" s="668">
        <v>4</v>
      </c>
      <c r="O204" s="668">
        <v>221588.8</v>
      </c>
      <c r="P204" s="681">
        <v>2</v>
      </c>
      <c r="Q204" s="669">
        <v>55397.2</v>
      </c>
    </row>
    <row r="205" spans="1:17" ht="14.4" customHeight="1" x14ac:dyDescent="0.3">
      <c r="A205" s="664" t="s">
        <v>6113</v>
      </c>
      <c r="B205" s="665" t="s">
        <v>5563</v>
      </c>
      <c r="C205" s="665" t="s">
        <v>4854</v>
      </c>
      <c r="D205" s="665" t="s">
        <v>6159</v>
      </c>
      <c r="E205" s="665" t="s">
        <v>6162</v>
      </c>
      <c r="F205" s="668">
        <v>4</v>
      </c>
      <c r="G205" s="668">
        <v>221588.8</v>
      </c>
      <c r="H205" s="668">
        <v>1</v>
      </c>
      <c r="I205" s="668">
        <v>55397.2</v>
      </c>
      <c r="J205" s="668">
        <v>3</v>
      </c>
      <c r="K205" s="668">
        <v>166191.6</v>
      </c>
      <c r="L205" s="668">
        <v>0.75000000000000011</v>
      </c>
      <c r="M205" s="668">
        <v>55397.200000000004</v>
      </c>
      <c r="N205" s="668"/>
      <c r="O205" s="668"/>
      <c r="P205" s="681"/>
      <c r="Q205" s="669"/>
    </row>
    <row r="206" spans="1:17" ht="14.4" customHeight="1" x14ac:dyDescent="0.3">
      <c r="A206" s="664" t="s">
        <v>6113</v>
      </c>
      <c r="B206" s="665" t="s">
        <v>5563</v>
      </c>
      <c r="C206" s="665" t="s">
        <v>4854</v>
      </c>
      <c r="D206" s="665" t="s">
        <v>6163</v>
      </c>
      <c r="E206" s="665" t="s">
        <v>6164</v>
      </c>
      <c r="F206" s="668">
        <v>5</v>
      </c>
      <c r="G206" s="668">
        <v>12915</v>
      </c>
      <c r="H206" s="668">
        <v>1</v>
      </c>
      <c r="I206" s="668">
        <v>2583</v>
      </c>
      <c r="J206" s="668">
        <v>7</v>
      </c>
      <c r="K206" s="668">
        <v>18081</v>
      </c>
      <c r="L206" s="668">
        <v>1.4</v>
      </c>
      <c r="M206" s="668">
        <v>2583</v>
      </c>
      <c r="N206" s="668">
        <v>7</v>
      </c>
      <c r="O206" s="668">
        <v>18081</v>
      </c>
      <c r="P206" s="681">
        <v>1.4</v>
      </c>
      <c r="Q206" s="669">
        <v>2583</v>
      </c>
    </row>
    <row r="207" spans="1:17" ht="14.4" customHeight="1" x14ac:dyDescent="0.3">
      <c r="A207" s="664" t="s">
        <v>6113</v>
      </c>
      <c r="B207" s="665" t="s">
        <v>5563</v>
      </c>
      <c r="C207" s="665" t="s">
        <v>4854</v>
      </c>
      <c r="D207" s="665" t="s">
        <v>6165</v>
      </c>
      <c r="E207" s="665" t="s">
        <v>6166</v>
      </c>
      <c r="F207" s="668"/>
      <c r="G207" s="668"/>
      <c r="H207" s="668"/>
      <c r="I207" s="668"/>
      <c r="J207" s="668">
        <v>1</v>
      </c>
      <c r="K207" s="668">
        <v>3003.38</v>
      </c>
      <c r="L207" s="668"/>
      <c r="M207" s="668">
        <v>3003.38</v>
      </c>
      <c r="N207" s="668">
        <v>2</v>
      </c>
      <c r="O207" s="668">
        <v>6006.76</v>
      </c>
      <c r="P207" s="681"/>
      <c r="Q207" s="669">
        <v>3003.38</v>
      </c>
    </row>
    <row r="208" spans="1:17" ht="14.4" customHeight="1" x14ac:dyDescent="0.3">
      <c r="A208" s="664" t="s">
        <v>6113</v>
      </c>
      <c r="B208" s="665" t="s">
        <v>5563</v>
      </c>
      <c r="C208" s="665" t="s">
        <v>4854</v>
      </c>
      <c r="D208" s="665" t="s">
        <v>6167</v>
      </c>
      <c r="E208" s="665" t="s">
        <v>6168</v>
      </c>
      <c r="F208" s="668">
        <v>22</v>
      </c>
      <c r="G208" s="668">
        <v>49203</v>
      </c>
      <c r="H208" s="668">
        <v>1</v>
      </c>
      <c r="I208" s="668">
        <v>2236.5</v>
      </c>
      <c r="J208" s="668">
        <v>25</v>
      </c>
      <c r="K208" s="668">
        <v>55912.5</v>
      </c>
      <c r="L208" s="668">
        <v>1.1363636363636365</v>
      </c>
      <c r="M208" s="668">
        <v>2236.5</v>
      </c>
      <c r="N208" s="668">
        <v>55</v>
      </c>
      <c r="O208" s="668">
        <v>123007.5</v>
      </c>
      <c r="P208" s="681">
        <v>2.5</v>
      </c>
      <c r="Q208" s="669">
        <v>2236.5</v>
      </c>
    </row>
    <row r="209" spans="1:17" ht="14.4" customHeight="1" x14ac:dyDescent="0.3">
      <c r="A209" s="664" t="s">
        <v>6113</v>
      </c>
      <c r="B209" s="665" t="s">
        <v>5563</v>
      </c>
      <c r="C209" s="665" t="s">
        <v>4854</v>
      </c>
      <c r="D209" s="665" t="s">
        <v>6169</v>
      </c>
      <c r="E209" s="665" t="s">
        <v>6170</v>
      </c>
      <c r="F209" s="668">
        <v>1</v>
      </c>
      <c r="G209" s="668">
        <v>166546.75</v>
      </c>
      <c r="H209" s="668">
        <v>1</v>
      </c>
      <c r="I209" s="668">
        <v>166546.75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6113</v>
      </c>
      <c r="B210" s="665" t="s">
        <v>5563</v>
      </c>
      <c r="C210" s="665" t="s">
        <v>4854</v>
      </c>
      <c r="D210" s="665" t="s">
        <v>6171</v>
      </c>
      <c r="E210" s="665" t="s">
        <v>6172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15745.47</v>
      </c>
      <c r="P210" s="681"/>
      <c r="Q210" s="669">
        <v>15745.47</v>
      </c>
    </row>
    <row r="211" spans="1:17" ht="14.4" customHeight="1" x14ac:dyDescent="0.3">
      <c r="A211" s="664" t="s">
        <v>6113</v>
      </c>
      <c r="B211" s="665" t="s">
        <v>5563</v>
      </c>
      <c r="C211" s="665" t="s">
        <v>4854</v>
      </c>
      <c r="D211" s="665" t="s">
        <v>6173</v>
      </c>
      <c r="E211" s="665" t="s">
        <v>6174</v>
      </c>
      <c r="F211" s="668">
        <v>3</v>
      </c>
      <c r="G211" s="668">
        <v>11973.119999999999</v>
      </c>
      <c r="H211" s="668">
        <v>1</v>
      </c>
      <c r="I211" s="668">
        <v>3991.0399999999995</v>
      </c>
      <c r="J211" s="668">
        <v>1</v>
      </c>
      <c r="K211" s="668">
        <v>3991.04</v>
      </c>
      <c r="L211" s="668">
        <v>0.33333333333333337</v>
      </c>
      <c r="M211" s="668">
        <v>3991.04</v>
      </c>
      <c r="N211" s="668">
        <v>1</v>
      </c>
      <c r="O211" s="668">
        <v>3991.04</v>
      </c>
      <c r="P211" s="681">
        <v>0.33333333333333337</v>
      </c>
      <c r="Q211" s="669">
        <v>3991.04</v>
      </c>
    </row>
    <row r="212" spans="1:17" ht="14.4" customHeight="1" x14ac:dyDescent="0.3">
      <c r="A212" s="664" t="s">
        <v>6113</v>
      </c>
      <c r="B212" s="665" t="s">
        <v>5563</v>
      </c>
      <c r="C212" s="665" t="s">
        <v>4854</v>
      </c>
      <c r="D212" s="665" t="s">
        <v>6175</v>
      </c>
      <c r="E212" s="665" t="s">
        <v>4986</v>
      </c>
      <c r="F212" s="668">
        <v>13</v>
      </c>
      <c r="G212" s="668">
        <v>18810.61</v>
      </c>
      <c r="H212" s="668">
        <v>1</v>
      </c>
      <c r="I212" s="668">
        <v>1446.97</v>
      </c>
      <c r="J212" s="668">
        <v>16</v>
      </c>
      <c r="K212" s="668">
        <v>23151.52</v>
      </c>
      <c r="L212" s="668">
        <v>1.2307692307692308</v>
      </c>
      <c r="M212" s="668">
        <v>1446.97</v>
      </c>
      <c r="N212" s="668">
        <v>22</v>
      </c>
      <c r="O212" s="668">
        <v>31833.34</v>
      </c>
      <c r="P212" s="681">
        <v>1.6923076923076923</v>
      </c>
      <c r="Q212" s="669">
        <v>1446.97</v>
      </c>
    </row>
    <row r="213" spans="1:17" ht="14.4" customHeight="1" x14ac:dyDescent="0.3">
      <c r="A213" s="664" t="s">
        <v>6113</v>
      </c>
      <c r="B213" s="665" t="s">
        <v>5563</v>
      </c>
      <c r="C213" s="665" t="s">
        <v>4854</v>
      </c>
      <c r="D213" s="665" t="s">
        <v>6176</v>
      </c>
      <c r="E213" s="665" t="s">
        <v>4986</v>
      </c>
      <c r="F213" s="668">
        <v>2</v>
      </c>
      <c r="G213" s="668">
        <v>6861.76</v>
      </c>
      <c r="H213" s="668">
        <v>1</v>
      </c>
      <c r="I213" s="668">
        <v>3430.88</v>
      </c>
      <c r="J213" s="668">
        <v>2</v>
      </c>
      <c r="K213" s="668">
        <v>6861.76</v>
      </c>
      <c r="L213" s="668">
        <v>1</v>
      </c>
      <c r="M213" s="668">
        <v>3430.88</v>
      </c>
      <c r="N213" s="668"/>
      <c r="O213" s="668"/>
      <c r="P213" s="681"/>
      <c r="Q213" s="669"/>
    </row>
    <row r="214" spans="1:17" ht="14.4" customHeight="1" x14ac:dyDescent="0.3">
      <c r="A214" s="664" t="s">
        <v>6113</v>
      </c>
      <c r="B214" s="665" t="s">
        <v>5563</v>
      </c>
      <c r="C214" s="665" t="s">
        <v>4854</v>
      </c>
      <c r="D214" s="665" t="s">
        <v>6177</v>
      </c>
      <c r="E214" s="665" t="s">
        <v>6178</v>
      </c>
      <c r="F214" s="668">
        <v>463</v>
      </c>
      <c r="G214" s="668">
        <v>3190431.14</v>
      </c>
      <c r="H214" s="668">
        <v>1</v>
      </c>
      <c r="I214" s="668">
        <v>6890.7800000000007</v>
      </c>
      <c r="J214" s="668">
        <v>447</v>
      </c>
      <c r="K214" s="668">
        <v>3080178.66</v>
      </c>
      <c r="L214" s="668">
        <v>0.96544276457883371</v>
      </c>
      <c r="M214" s="668">
        <v>6890.7800000000007</v>
      </c>
      <c r="N214" s="668">
        <v>422</v>
      </c>
      <c r="O214" s="668">
        <v>2907909.16</v>
      </c>
      <c r="P214" s="681">
        <v>0.91144708423326137</v>
      </c>
      <c r="Q214" s="669">
        <v>6890.7800000000007</v>
      </c>
    </row>
    <row r="215" spans="1:17" ht="14.4" customHeight="1" x14ac:dyDescent="0.3">
      <c r="A215" s="664" t="s">
        <v>6113</v>
      </c>
      <c r="B215" s="665" t="s">
        <v>5563</v>
      </c>
      <c r="C215" s="665" t="s">
        <v>4854</v>
      </c>
      <c r="D215" s="665" t="s">
        <v>6179</v>
      </c>
      <c r="E215" s="665" t="s">
        <v>6180</v>
      </c>
      <c r="F215" s="668">
        <v>9</v>
      </c>
      <c r="G215" s="668">
        <v>172771.19999999998</v>
      </c>
      <c r="H215" s="668">
        <v>1</v>
      </c>
      <c r="I215" s="668">
        <v>19196.8</v>
      </c>
      <c r="J215" s="668">
        <v>11</v>
      </c>
      <c r="K215" s="668">
        <v>211164.79999999996</v>
      </c>
      <c r="L215" s="668">
        <v>1.2222222222222221</v>
      </c>
      <c r="M215" s="668">
        <v>19196.799999999996</v>
      </c>
      <c r="N215" s="668">
        <v>5</v>
      </c>
      <c r="O215" s="668">
        <v>95984</v>
      </c>
      <c r="P215" s="681">
        <v>0.55555555555555558</v>
      </c>
      <c r="Q215" s="669">
        <v>19196.8</v>
      </c>
    </row>
    <row r="216" spans="1:17" ht="14.4" customHeight="1" x14ac:dyDescent="0.3">
      <c r="A216" s="664" t="s">
        <v>6113</v>
      </c>
      <c r="B216" s="665" t="s">
        <v>5563</v>
      </c>
      <c r="C216" s="665" t="s">
        <v>4854</v>
      </c>
      <c r="D216" s="665" t="s">
        <v>6181</v>
      </c>
      <c r="E216" s="665" t="s">
        <v>6182</v>
      </c>
      <c r="F216" s="668">
        <v>2</v>
      </c>
      <c r="G216" s="668">
        <v>8275.7800000000007</v>
      </c>
      <c r="H216" s="668">
        <v>1</v>
      </c>
      <c r="I216" s="668">
        <v>4137.8900000000003</v>
      </c>
      <c r="J216" s="668">
        <v>1</v>
      </c>
      <c r="K216" s="668">
        <v>4137.8900000000003</v>
      </c>
      <c r="L216" s="668">
        <v>0.5</v>
      </c>
      <c r="M216" s="668">
        <v>4137.8900000000003</v>
      </c>
      <c r="N216" s="668">
        <v>1</v>
      </c>
      <c r="O216" s="668">
        <v>4137.8900000000003</v>
      </c>
      <c r="P216" s="681">
        <v>0.5</v>
      </c>
      <c r="Q216" s="669">
        <v>4137.8900000000003</v>
      </c>
    </row>
    <row r="217" spans="1:17" ht="14.4" customHeight="1" x14ac:dyDescent="0.3">
      <c r="A217" s="664" t="s">
        <v>6113</v>
      </c>
      <c r="B217" s="665" t="s">
        <v>5563</v>
      </c>
      <c r="C217" s="665" t="s">
        <v>4854</v>
      </c>
      <c r="D217" s="665" t="s">
        <v>6183</v>
      </c>
      <c r="E217" s="665" t="s">
        <v>6184</v>
      </c>
      <c r="F217" s="668"/>
      <c r="G217" s="668"/>
      <c r="H217" s="668"/>
      <c r="I217" s="668"/>
      <c r="J217" s="668"/>
      <c r="K217" s="668"/>
      <c r="L217" s="668"/>
      <c r="M217" s="668"/>
      <c r="N217" s="668">
        <v>2</v>
      </c>
      <c r="O217" s="668">
        <v>2247.46</v>
      </c>
      <c r="P217" s="681"/>
      <c r="Q217" s="669">
        <v>1123.73</v>
      </c>
    </row>
    <row r="218" spans="1:17" ht="14.4" customHeight="1" x14ac:dyDescent="0.3">
      <c r="A218" s="664" t="s">
        <v>6113</v>
      </c>
      <c r="B218" s="665" t="s">
        <v>5563</v>
      </c>
      <c r="C218" s="665" t="s">
        <v>4854</v>
      </c>
      <c r="D218" s="665" t="s">
        <v>6185</v>
      </c>
      <c r="E218" s="665" t="s">
        <v>6186</v>
      </c>
      <c r="F218" s="668">
        <v>99</v>
      </c>
      <c r="G218" s="668">
        <v>99277.2</v>
      </c>
      <c r="H218" s="668">
        <v>1</v>
      </c>
      <c r="I218" s="668">
        <v>1002.8</v>
      </c>
      <c r="J218" s="668">
        <v>93</v>
      </c>
      <c r="K218" s="668">
        <v>93260.400000000009</v>
      </c>
      <c r="L218" s="668">
        <v>0.93939393939393956</v>
      </c>
      <c r="M218" s="668">
        <v>1002.8000000000001</v>
      </c>
      <c r="N218" s="668">
        <v>191</v>
      </c>
      <c r="O218" s="668">
        <v>191534.80000000002</v>
      </c>
      <c r="P218" s="681">
        <v>1.9292929292929295</v>
      </c>
      <c r="Q218" s="669">
        <v>1002.8000000000001</v>
      </c>
    </row>
    <row r="219" spans="1:17" ht="14.4" customHeight="1" x14ac:dyDescent="0.3">
      <c r="A219" s="664" t="s">
        <v>6113</v>
      </c>
      <c r="B219" s="665" t="s">
        <v>5563</v>
      </c>
      <c r="C219" s="665" t="s">
        <v>4854</v>
      </c>
      <c r="D219" s="665" t="s">
        <v>6187</v>
      </c>
      <c r="E219" s="665" t="s">
        <v>6188</v>
      </c>
      <c r="F219" s="668">
        <v>185</v>
      </c>
      <c r="G219" s="668">
        <v>1415250</v>
      </c>
      <c r="H219" s="668">
        <v>1</v>
      </c>
      <c r="I219" s="668">
        <v>7650</v>
      </c>
      <c r="J219" s="668">
        <v>227</v>
      </c>
      <c r="K219" s="668">
        <v>1736550</v>
      </c>
      <c r="L219" s="668">
        <v>1.2270270270270269</v>
      </c>
      <c r="M219" s="668">
        <v>7650</v>
      </c>
      <c r="N219" s="668">
        <v>196</v>
      </c>
      <c r="O219" s="668">
        <v>1499400</v>
      </c>
      <c r="P219" s="681">
        <v>1.0594594594594595</v>
      </c>
      <c r="Q219" s="669">
        <v>7650</v>
      </c>
    </row>
    <row r="220" spans="1:17" ht="14.4" customHeight="1" x14ac:dyDescent="0.3">
      <c r="A220" s="664" t="s">
        <v>6113</v>
      </c>
      <c r="B220" s="665" t="s">
        <v>5563</v>
      </c>
      <c r="C220" s="665" t="s">
        <v>4854</v>
      </c>
      <c r="D220" s="665" t="s">
        <v>6189</v>
      </c>
      <c r="E220" s="665" t="s">
        <v>6190</v>
      </c>
      <c r="F220" s="668">
        <v>2</v>
      </c>
      <c r="G220" s="668">
        <v>18740.78</v>
      </c>
      <c r="H220" s="668">
        <v>1</v>
      </c>
      <c r="I220" s="668">
        <v>9370.39</v>
      </c>
      <c r="J220" s="668">
        <v>5</v>
      </c>
      <c r="K220" s="668">
        <v>46851.95</v>
      </c>
      <c r="L220" s="668">
        <v>2.5</v>
      </c>
      <c r="M220" s="668">
        <v>9370.39</v>
      </c>
      <c r="N220" s="668">
        <v>4</v>
      </c>
      <c r="O220" s="668">
        <v>37481.56</v>
      </c>
      <c r="P220" s="681">
        <v>2</v>
      </c>
      <c r="Q220" s="669">
        <v>9370.39</v>
      </c>
    </row>
    <row r="221" spans="1:17" ht="14.4" customHeight="1" x14ac:dyDescent="0.3">
      <c r="A221" s="664" t="s">
        <v>6113</v>
      </c>
      <c r="B221" s="665" t="s">
        <v>5563</v>
      </c>
      <c r="C221" s="665" t="s">
        <v>4854</v>
      </c>
      <c r="D221" s="665" t="s">
        <v>6191</v>
      </c>
      <c r="E221" s="665" t="s">
        <v>6192</v>
      </c>
      <c r="F221" s="668">
        <v>20</v>
      </c>
      <c r="G221" s="668">
        <v>265690.40000000002</v>
      </c>
      <c r="H221" s="668">
        <v>1</v>
      </c>
      <c r="I221" s="668">
        <v>13284.52</v>
      </c>
      <c r="J221" s="668">
        <v>27</v>
      </c>
      <c r="K221" s="668">
        <v>358682.04000000004</v>
      </c>
      <c r="L221" s="668">
        <v>1.35</v>
      </c>
      <c r="M221" s="668">
        <v>13284.520000000002</v>
      </c>
      <c r="N221" s="668">
        <v>30</v>
      </c>
      <c r="O221" s="668">
        <v>398535.6</v>
      </c>
      <c r="P221" s="681">
        <v>1.4999999999999998</v>
      </c>
      <c r="Q221" s="669">
        <v>13284.519999999999</v>
      </c>
    </row>
    <row r="222" spans="1:17" ht="14.4" customHeight="1" x14ac:dyDescent="0.3">
      <c r="A222" s="664" t="s">
        <v>6113</v>
      </c>
      <c r="B222" s="665" t="s">
        <v>5563</v>
      </c>
      <c r="C222" s="665" t="s">
        <v>4854</v>
      </c>
      <c r="D222" s="665" t="s">
        <v>6193</v>
      </c>
      <c r="E222" s="665" t="s">
        <v>6194</v>
      </c>
      <c r="F222" s="668"/>
      <c r="G222" s="668"/>
      <c r="H222" s="668"/>
      <c r="I222" s="668"/>
      <c r="J222" s="668">
        <v>1</v>
      </c>
      <c r="K222" s="668">
        <v>2170.9699999999998</v>
      </c>
      <c r="L222" s="668"/>
      <c r="M222" s="668">
        <v>2170.9699999999998</v>
      </c>
      <c r="N222" s="668">
        <v>3</v>
      </c>
      <c r="O222" s="668">
        <v>6512.91</v>
      </c>
      <c r="P222" s="681"/>
      <c r="Q222" s="669">
        <v>2170.9699999999998</v>
      </c>
    </row>
    <row r="223" spans="1:17" ht="14.4" customHeight="1" x14ac:dyDescent="0.3">
      <c r="A223" s="664" t="s">
        <v>6113</v>
      </c>
      <c r="B223" s="665" t="s">
        <v>5563</v>
      </c>
      <c r="C223" s="665" t="s">
        <v>4854</v>
      </c>
      <c r="D223" s="665" t="s">
        <v>6195</v>
      </c>
      <c r="E223" s="665" t="s">
        <v>6196</v>
      </c>
      <c r="F223" s="668">
        <v>117</v>
      </c>
      <c r="G223" s="668">
        <v>93249</v>
      </c>
      <c r="H223" s="668">
        <v>1</v>
      </c>
      <c r="I223" s="668">
        <v>797</v>
      </c>
      <c r="J223" s="668">
        <v>103</v>
      </c>
      <c r="K223" s="668">
        <v>82091</v>
      </c>
      <c r="L223" s="668">
        <v>0.88034188034188032</v>
      </c>
      <c r="M223" s="668">
        <v>797</v>
      </c>
      <c r="N223" s="668">
        <v>93</v>
      </c>
      <c r="O223" s="668">
        <v>74121</v>
      </c>
      <c r="P223" s="681">
        <v>0.79487179487179482</v>
      </c>
      <c r="Q223" s="669">
        <v>797</v>
      </c>
    </row>
    <row r="224" spans="1:17" ht="14.4" customHeight="1" x14ac:dyDescent="0.3">
      <c r="A224" s="664" t="s">
        <v>6113</v>
      </c>
      <c r="B224" s="665" t="s">
        <v>5563</v>
      </c>
      <c r="C224" s="665" t="s">
        <v>4854</v>
      </c>
      <c r="D224" s="665" t="s">
        <v>6197</v>
      </c>
      <c r="E224" s="665" t="s">
        <v>6198</v>
      </c>
      <c r="F224" s="668">
        <v>28</v>
      </c>
      <c r="G224" s="668">
        <v>282042.32</v>
      </c>
      <c r="H224" s="668">
        <v>1</v>
      </c>
      <c r="I224" s="668">
        <v>10072.94</v>
      </c>
      <c r="J224" s="668">
        <v>21</v>
      </c>
      <c r="K224" s="668">
        <v>211531.74</v>
      </c>
      <c r="L224" s="668">
        <v>0.75</v>
      </c>
      <c r="M224" s="668">
        <v>10072.939999999999</v>
      </c>
      <c r="N224" s="668">
        <v>23</v>
      </c>
      <c r="O224" s="668">
        <v>231677.62</v>
      </c>
      <c r="P224" s="681">
        <v>0.8214285714285714</v>
      </c>
      <c r="Q224" s="669">
        <v>10072.94</v>
      </c>
    </row>
    <row r="225" spans="1:17" ht="14.4" customHeight="1" x14ac:dyDescent="0.3">
      <c r="A225" s="664" t="s">
        <v>6113</v>
      </c>
      <c r="B225" s="665" t="s">
        <v>5563</v>
      </c>
      <c r="C225" s="665" t="s">
        <v>4854</v>
      </c>
      <c r="D225" s="665" t="s">
        <v>6199</v>
      </c>
      <c r="E225" s="665" t="s">
        <v>6200</v>
      </c>
      <c r="F225" s="668">
        <v>7</v>
      </c>
      <c r="G225" s="668">
        <v>20820.52</v>
      </c>
      <c r="H225" s="668">
        <v>1</v>
      </c>
      <c r="I225" s="668">
        <v>2974.36</v>
      </c>
      <c r="J225" s="668">
        <v>6</v>
      </c>
      <c r="K225" s="668">
        <v>17846.16</v>
      </c>
      <c r="L225" s="668">
        <v>0.8571428571428571</v>
      </c>
      <c r="M225" s="668">
        <v>2974.36</v>
      </c>
      <c r="N225" s="668">
        <v>9</v>
      </c>
      <c r="O225" s="668">
        <v>26769.239999999998</v>
      </c>
      <c r="P225" s="681">
        <v>1.2857142857142856</v>
      </c>
      <c r="Q225" s="669">
        <v>2974.3599999999997</v>
      </c>
    </row>
    <row r="226" spans="1:17" ht="14.4" customHeight="1" x14ac:dyDescent="0.3">
      <c r="A226" s="664" t="s">
        <v>6113</v>
      </c>
      <c r="B226" s="665" t="s">
        <v>5563</v>
      </c>
      <c r="C226" s="665" t="s">
        <v>4854</v>
      </c>
      <c r="D226" s="665" t="s">
        <v>6201</v>
      </c>
      <c r="E226" s="665" t="s">
        <v>6202</v>
      </c>
      <c r="F226" s="668">
        <v>17</v>
      </c>
      <c r="G226" s="668">
        <v>45853.08</v>
      </c>
      <c r="H226" s="668">
        <v>1</v>
      </c>
      <c r="I226" s="668">
        <v>2697.2400000000002</v>
      </c>
      <c r="J226" s="668">
        <v>8</v>
      </c>
      <c r="K226" s="668">
        <v>21577.919999999998</v>
      </c>
      <c r="L226" s="668">
        <v>0.47058823529411759</v>
      </c>
      <c r="M226" s="668">
        <v>2697.24</v>
      </c>
      <c r="N226" s="668"/>
      <c r="O226" s="668"/>
      <c r="P226" s="681"/>
      <c r="Q226" s="669"/>
    </row>
    <row r="227" spans="1:17" ht="14.4" customHeight="1" x14ac:dyDescent="0.3">
      <c r="A227" s="664" t="s">
        <v>6113</v>
      </c>
      <c r="B227" s="665" t="s">
        <v>5563</v>
      </c>
      <c r="C227" s="665" t="s">
        <v>4854</v>
      </c>
      <c r="D227" s="665" t="s">
        <v>6203</v>
      </c>
      <c r="E227" s="665" t="s">
        <v>6202</v>
      </c>
      <c r="F227" s="668">
        <v>36</v>
      </c>
      <c r="G227" s="668">
        <v>189332.28</v>
      </c>
      <c r="H227" s="668">
        <v>1</v>
      </c>
      <c r="I227" s="668">
        <v>5259.23</v>
      </c>
      <c r="J227" s="668">
        <v>55</v>
      </c>
      <c r="K227" s="668">
        <v>289257.64999999997</v>
      </c>
      <c r="L227" s="668">
        <v>1.5277777777777777</v>
      </c>
      <c r="M227" s="668">
        <v>5259.23</v>
      </c>
      <c r="N227" s="668">
        <v>58</v>
      </c>
      <c r="O227" s="668">
        <v>305035.33999999997</v>
      </c>
      <c r="P227" s="681">
        <v>1.6111111111111109</v>
      </c>
      <c r="Q227" s="669">
        <v>5259.23</v>
      </c>
    </row>
    <row r="228" spans="1:17" ht="14.4" customHeight="1" x14ac:dyDescent="0.3">
      <c r="A228" s="664" t="s">
        <v>6113</v>
      </c>
      <c r="B228" s="665" t="s">
        <v>5563</v>
      </c>
      <c r="C228" s="665" t="s">
        <v>4854</v>
      </c>
      <c r="D228" s="665" t="s">
        <v>6204</v>
      </c>
      <c r="E228" s="665" t="s">
        <v>6205</v>
      </c>
      <c r="F228" s="668">
        <v>12</v>
      </c>
      <c r="G228" s="668">
        <v>17969.28</v>
      </c>
      <c r="H228" s="668">
        <v>1</v>
      </c>
      <c r="I228" s="668">
        <v>1497.4399999999998</v>
      </c>
      <c r="J228" s="668">
        <v>13</v>
      </c>
      <c r="K228" s="668">
        <v>19466.72</v>
      </c>
      <c r="L228" s="668">
        <v>1.0833333333333335</v>
      </c>
      <c r="M228" s="668">
        <v>1497.44</v>
      </c>
      <c r="N228" s="668">
        <v>4</v>
      </c>
      <c r="O228" s="668">
        <v>5989.76</v>
      </c>
      <c r="P228" s="681">
        <v>0.33333333333333337</v>
      </c>
      <c r="Q228" s="669">
        <v>1497.44</v>
      </c>
    </row>
    <row r="229" spans="1:17" ht="14.4" customHeight="1" x14ac:dyDescent="0.3">
      <c r="A229" s="664" t="s">
        <v>6113</v>
      </c>
      <c r="B229" s="665" t="s">
        <v>5563</v>
      </c>
      <c r="C229" s="665" t="s">
        <v>4854</v>
      </c>
      <c r="D229" s="665" t="s">
        <v>6206</v>
      </c>
      <c r="E229" s="665" t="s">
        <v>6207</v>
      </c>
      <c r="F229" s="668">
        <v>1</v>
      </c>
      <c r="G229" s="668">
        <v>34900</v>
      </c>
      <c r="H229" s="668">
        <v>1</v>
      </c>
      <c r="I229" s="668">
        <v>34900</v>
      </c>
      <c r="J229" s="668">
        <v>5</v>
      </c>
      <c r="K229" s="668">
        <v>146580</v>
      </c>
      <c r="L229" s="668">
        <v>4.2</v>
      </c>
      <c r="M229" s="668">
        <v>29316</v>
      </c>
      <c r="N229" s="668">
        <v>3</v>
      </c>
      <c r="O229" s="668">
        <v>83760</v>
      </c>
      <c r="P229" s="681">
        <v>2.4</v>
      </c>
      <c r="Q229" s="669">
        <v>27920</v>
      </c>
    </row>
    <row r="230" spans="1:17" ht="14.4" customHeight="1" x14ac:dyDescent="0.3">
      <c r="A230" s="664" t="s">
        <v>6113</v>
      </c>
      <c r="B230" s="665" t="s">
        <v>5563</v>
      </c>
      <c r="C230" s="665" t="s">
        <v>4854</v>
      </c>
      <c r="D230" s="665" t="s">
        <v>6208</v>
      </c>
      <c r="E230" s="665" t="s">
        <v>6209</v>
      </c>
      <c r="F230" s="668"/>
      <c r="G230" s="668"/>
      <c r="H230" s="668"/>
      <c r="I230" s="668"/>
      <c r="J230" s="668">
        <v>1</v>
      </c>
      <c r="K230" s="668">
        <v>4041.82</v>
      </c>
      <c r="L230" s="668"/>
      <c r="M230" s="668">
        <v>4041.82</v>
      </c>
      <c r="N230" s="668">
        <v>2</v>
      </c>
      <c r="O230" s="668">
        <v>8083.64</v>
      </c>
      <c r="P230" s="681"/>
      <c r="Q230" s="669">
        <v>4041.82</v>
      </c>
    </row>
    <row r="231" spans="1:17" ht="14.4" customHeight="1" x14ac:dyDescent="0.3">
      <c r="A231" s="664" t="s">
        <v>6113</v>
      </c>
      <c r="B231" s="665" t="s">
        <v>5563</v>
      </c>
      <c r="C231" s="665" t="s">
        <v>4854</v>
      </c>
      <c r="D231" s="665" t="s">
        <v>6210</v>
      </c>
      <c r="E231" s="665" t="s">
        <v>6211</v>
      </c>
      <c r="F231" s="668">
        <v>9</v>
      </c>
      <c r="G231" s="668">
        <v>5450.85</v>
      </c>
      <c r="H231" s="668">
        <v>1</v>
      </c>
      <c r="I231" s="668">
        <v>605.65000000000009</v>
      </c>
      <c r="J231" s="668">
        <v>12</v>
      </c>
      <c r="K231" s="668">
        <v>7267.7999999999993</v>
      </c>
      <c r="L231" s="668">
        <v>1.333333333333333</v>
      </c>
      <c r="M231" s="668">
        <v>605.65</v>
      </c>
      <c r="N231" s="668">
        <v>19</v>
      </c>
      <c r="O231" s="668">
        <v>11507.35</v>
      </c>
      <c r="P231" s="681">
        <v>2.1111111111111112</v>
      </c>
      <c r="Q231" s="669">
        <v>605.65</v>
      </c>
    </row>
    <row r="232" spans="1:17" ht="14.4" customHeight="1" x14ac:dyDescent="0.3">
      <c r="A232" s="664" t="s">
        <v>6113</v>
      </c>
      <c r="B232" s="665" t="s">
        <v>5563</v>
      </c>
      <c r="C232" s="665" t="s">
        <v>4854</v>
      </c>
      <c r="D232" s="665" t="s">
        <v>6212</v>
      </c>
      <c r="E232" s="665" t="s">
        <v>6213</v>
      </c>
      <c r="F232" s="668">
        <v>13</v>
      </c>
      <c r="G232" s="668">
        <v>10805.08</v>
      </c>
      <c r="H232" s="668">
        <v>1</v>
      </c>
      <c r="I232" s="668">
        <v>831.16</v>
      </c>
      <c r="J232" s="668">
        <v>22</v>
      </c>
      <c r="K232" s="668">
        <v>18285.52</v>
      </c>
      <c r="L232" s="668">
        <v>1.6923076923076923</v>
      </c>
      <c r="M232" s="668">
        <v>831.16</v>
      </c>
      <c r="N232" s="668">
        <v>53</v>
      </c>
      <c r="O232" s="668">
        <v>44051.48</v>
      </c>
      <c r="P232" s="681">
        <v>4.0769230769230775</v>
      </c>
      <c r="Q232" s="669">
        <v>831.16000000000008</v>
      </c>
    </row>
    <row r="233" spans="1:17" ht="14.4" customHeight="1" x14ac:dyDescent="0.3">
      <c r="A233" s="664" t="s">
        <v>6113</v>
      </c>
      <c r="B233" s="665" t="s">
        <v>5563</v>
      </c>
      <c r="C233" s="665" t="s">
        <v>4854</v>
      </c>
      <c r="D233" s="665" t="s">
        <v>6214</v>
      </c>
      <c r="E233" s="665" t="s">
        <v>6213</v>
      </c>
      <c r="F233" s="668">
        <v>57</v>
      </c>
      <c r="G233" s="668">
        <v>50619.42</v>
      </c>
      <c r="H233" s="668">
        <v>1</v>
      </c>
      <c r="I233" s="668">
        <v>888.06</v>
      </c>
      <c r="J233" s="668">
        <v>67</v>
      </c>
      <c r="K233" s="668">
        <v>59500.020000000004</v>
      </c>
      <c r="L233" s="668">
        <v>1.1754385964912282</v>
      </c>
      <c r="M233" s="668">
        <v>888.06000000000006</v>
      </c>
      <c r="N233" s="668">
        <v>36</v>
      </c>
      <c r="O233" s="668">
        <v>31970.159999999996</v>
      </c>
      <c r="P233" s="681">
        <v>0.63157894736842102</v>
      </c>
      <c r="Q233" s="669">
        <v>888.06</v>
      </c>
    </row>
    <row r="234" spans="1:17" ht="14.4" customHeight="1" x14ac:dyDescent="0.3">
      <c r="A234" s="664" t="s">
        <v>6113</v>
      </c>
      <c r="B234" s="665" t="s">
        <v>5563</v>
      </c>
      <c r="C234" s="665" t="s">
        <v>4854</v>
      </c>
      <c r="D234" s="665" t="s">
        <v>6215</v>
      </c>
      <c r="E234" s="665" t="s">
        <v>6216</v>
      </c>
      <c r="F234" s="668">
        <v>121</v>
      </c>
      <c r="G234" s="668">
        <v>107455.26000000001</v>
      </c>
      <c r="H234" s="668">
        <v>1</v>
      </c>
      <c r="I234" s="668">
        <v>888.06000000000006</v>
      </c>
      <c r="J234" s="668">
        <v>115</v>
      </c>
      <c r="K234" s="668">
        <v>102126.90000000002</v>
      </c>
      <c r="L234" s="668">
        <v>0.95041322314049603</v>
      </c>
      <c r="M234" s="668">
        <v>888.06000000000017</v>
      </c>
      <c r="N234" s="668">
        <v>46</v>
      </c>
      <c r="O234" s="668">
        <v>40850.76</v>
      </c>
      <c r="P234" s="681">
        <v>0.38016528925619836</v>
      </c>
      <c r="Q234" s="669">
        <v>888.06000000000006</v>
      </c>
    </row>
    <row r="235" spans="1:17" ht="14.4" customHeight="1" x14ac:dyDescent="0.3">
      <c r="A235" s="664" t="s">
        <v>6113</v>
      </c>
      <c r="B235" s="665" t="s">
        <v>5563</v>
      </c>
      <c r="C235" s="665" t="s">
        <v>4854</v>
      </c>
      <c r="D235" s="665" t="s">
        <v>6217</v>
      </c>
      <c r="E235" s="665" t="s">
        <v>6218</v>
      </c>
      <c r="F235" s="668">
        <v>2</v>
      </c>
      <c r="G235" s="668">
        <v>1662.32</v>
      </c>
      <c r="H235" s="668">
        <v>1</v>
      </c>
      <c r="I235" s="668">
        <v>831.16</v>
      </c>
      <c r="J235" s="668">
        <v>1</v>
      </c>
      <c r="K235" s="668">
        <v>831.16</v>
      </c>
      <c r="L235" s="668">
        <v>0.5</v>
      </c>
      <c r="M235" s="668">
        <v>831.16</v>
      </c>
      <c r="N235" s="668">
        <v>2</v>
      </c>
      <c r="O235" s="668">
        <v>1662.32</v>
      </c>
      <c r="P235" s="681">
        <v>1</v>
      </c>
      <c r="Q235" s="669">
        <v>831.16</v>
      </c>
    </row>
    <row r="236" spans="1:17" ht="14.4" customHeight="1" x14ac:dyDescent="0.3">
      <c r="A236" s="664" t="s">
        <v>6113</v>
      </c>
      <c r="B236" s="665" t="s">
        <v>5563</v>
      </c>
      <c r="C236" s="665" t="s">
        <v>4854</v>
      </c>
      <c r="D236" s="665" t="s">
        <v>6219</v>
      </c>
      <c r="E236" s="665" t="s">
        <v>6220</v>
      </c>
      <c r="F236" s="668">
        <v>9</v>
      </c>
      <c r="G236" s="668">
        <v>9844.92</v>
      </c>
      <c r="H236" s="668">
        <v>1</v>
      </c>
      <c r="I236" s="668">
        <v>1093.8800000000001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6113</v>
      </c>
      <c r="B237" s="665" t="s">
        <v>5563</v>
      </c>
      <c r="C237" s="665" t="s">
        <v>4854</v>
      </c>
      <c r="D237" s="665" t="s">
        <v>6221</v>
      </c>
      <c r="E237" s="665" t="s">
        <v>6222</v>
      </c>
      <c r="F237" s="668">
        <v>3</v>
      </c>
      <c r="G237" s="668">
        <v>11696.4</v>
      </c>
      <c r="H237" s="668">
        <v>1</v>
      </c>
      <c r="I237" s="668">
        <v>3898.7999999999997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6113</v>
      </c>
      <c r="B238" s="665" t="s">
        <v>5563</v>
      </c>
      <c r="C238" s="665" t="s">
        <v>4854</v>
      </c>
      <c r="D238" s="665" t="s">
        <v>6223</v>
      </c>
      <c r="E238" s="665" t="s">
        <v>6224</v>
      </c>
      <c r="F238" s="668"/>
      <c r="G238" s="668"/>
      <c r="H238" s="668"/>
      <c r="I238" s="668"/>
      <c r="J238" s="668"/>
      <c r="K238" s="668"/>
      <c r="L238" s="668"/>
      <c r="M238" s="668"/>
      <c r="N238" s="668">
        <v>7</v>
      </c>
      <c r="O238" s="668">
        <v>154000</v>
      </c>
      <c r="P238" s="681"/>
      <c r="Q238" s="669">
        <v>22000</v>
      </c>
    </row>
    <row r="239" spans="1:17" ht="14.4" customHeight="1" x14ac:dyDescent="0.3">
      <c r="A239" s="664" t="s">
        <v>6113</v>
      </c>
      <c r="B239" s="665" t="s">
        <v>5563</v>
      </c>
      <c r="C239" s="665" t="s">
        <v>4854</v>
      </c>
      <c r="D239" s="665" t="s">
        <v>6225</v>
      </c>
      <c r="E239" s="665" t="s">
        <v>6226</v>
      </c>
      <c r="F239" s="668"/>
      <c r="G239" s="668"/>
      <c r="H239" s="668"/>
      <c r="I239" s="668"/>
      <c r="J239" s="668">
        <v>2</v>
      </c>
      <c r="K239" s="668">
        <v>4410</v>
      </c>
      <c r="L239" s="668"/>
      <c r="M239" s="668">
        <v>2205</v>
      </c>
      <c r="N239" s="668">
        <v>1</v>
      </c>
      <c r="O239" s="668">
        <v>2205</v>
      </c>
      <c r="P239" s="681"/>
      <c r="Q239" s="669">
        <v>2205</v>
      </c>
    </row>
    <row r="240" spans="1:17" ht="14.4" customHeight="1" x14ac:dyDescent="0.3">
      <c r="A240" s="664" t="s">
        <v>6113</v>
      </c>
      <c r="B240" s="665" t="s">
        <v>5563</v>
      </c>
      <c r="C240" s="665" t="s">
        <v>4854</v>
      </c>
      <c r="D240" s="665" t="s">
        <v>6227</v>
      </c>
      <c r="E240" s="665" t="s">
        <v>6228</v>
      </c>
      <c r="F240" s="668">
        <v>18</v>
      </c>
      <c r="G240" s="668">
        <v>26511.840000000004</v>
      </c>
      <c r="H240" s="668">
        <v>1</v>
      </c>
      <c r="I240" s="668">
        <v>1472.88</v>
      </c>
      <c r="J240" s="668">
        <v>1</v>
      </c>
      <c r="K240" s="668">
        <v>1472.88</v>
      </c>
      <c r="L240" s="668">
        <v>5.5555555555555552E-2</v>
      </c>
      <c r="M240" s="668">
        <v>1472.88</v>
      </c>
      <c r="N240" s="668"/>
      <c r="O240" s="668"/>
      <c r="P240" s="681"/>
      <c r="Q240" s="669"/>
    </row>
    <row r="241" spans="1:17" ht="14.4" customHeight="1" x14ac:dyDescent="0.3">
      <c r="A241" s="664" t="s">
        <v>6113</v>
      </c>
      <c r="B241" s="665" t="s">
        <v>5563</v>
      </c>
      <c r="C241" s="665" t="s">
        <v>4854</v>
      </c>
      <c r="D241" s="665" t="s">
        <v>6229</v>
      </c>
      <c r="E241" s="665" t="s">
        <v>6230</v>
      </c>
      <c r="F241" s="668">
        <v>47</v>
      </c>
      <c r="G241" s="668">
        <v>61670.58</v>
      </c>
      <c r="H241" s="668">
        <v>1</v>
      </c>
      <c r="I241" s="668">
        <v>1312.14</v>
      </c>
      <c r="J241" s="668">
        <v>59</v>
      </c>
      <c r="K241" s="668">
        <v>77416.259999999995</v>
      </c>
      <c r="L241" s="668">
        <v>1.2553191489361701</v>
      </c>
      <c r="M241" s="668">
        <v>1312.1399999999999</v>
      </c>
      <c r="N241" s="668">
        <v>69</v>
      </c>
      <c r="O241" s="668">
        <v>90537.659999999989</v>
      </c>
      <c r="P241" s="681">
        <v>1.4680851063829785</v>
      </c>
      <c r="Q241" s="669">
        <v>1312.1399999999999</v>
      </c>
    </row>
    <row r="242" spans="1:17" ht="14.4" customHeight="1" x14ac:dyDescent="0.3">
      <c r="A242" s="664" t="s">
        <v>6113</v>
      </c>
      <c r="B242" s="665" t="s">
        <v>5563</v>
      </c>
      <c r="C242" s="665" t="s">
        <v>4854</v>
      </c>
      <c r="D242" s="665" t="s">
        <v>6231</v>
      </c>
      <c r="E242" s="665"/>
      <c r="F242" s="668">
        <v>1</v>
      </c>
      <c r="G242" s="668">
        <v>15571.36</v>
      </c>
      <c r="H242" s="668">
        <v>1</v>
      </c>
      <c r="I242" s="668">
        <v>15571.36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6113</v>
      </c>
      <c r="B243" s="665" t="s">
        <v>5563</v>
      </c>
      <c r="C243" s="665" t="s">
        <v>4854</v>
      </c>
      <c r="D243" s="665" t="s">
        <v>6232</v>
      </c>
      <c r="E243" s="665" t="s">
        <v>6233</v>
      </c>
      <c r="F243" s="668"/>
      <c r="G243" s="668"/>
      <c r="H243" s="668"/>
      <c r="I243" s="668"/>
      <c r="J243" s="668"/>
      <c r="K243" s="668"/>
      <c r="L243" s="668"/>
      <c r="M243" s="668"/>
      <c r="N243" s="668">
        <v>2</v>
      </c>
      <c r="O243" s="668">
        <v>80421.820000000007</v>
      </c>
      <c r="P243" s="681"/>
      <c r="Q243" s="669">
        <v>40210.910000000003</v>
      </c>
    </row>
    <row r="244" spans="1:17" ht="14.4" customHeight="1" x14ac:dyDescent="0.3">
      <c r="A244" s="664" t="s">
        <v>6113</v>
      </c>
      <c r="B244" s="665" t="s">
        <v>5563</v>
      </c>
      <c r="C244" s="665" t="s">
        <v>4854</v>
      </c>
      <c r="D244" s="665" t="s">
        <v>6234</v>
      </c>
      <c r="E244" s="665" t="s">
        <v>6235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74410.91</v>
      </c>
      <c r="P244" s="681"/>
      <c r="Q244" s="669">
        <v>74410.91</v>
      </c>
    </row>
    <row r="245" spans="1:17" ht="14.4" customHeight="1" x14ac:dyDescent="0.3">
      <c r="A245" s="664" t="s">
        <v>6113</v>
      </c>
      <c r="B245" s="665" t="s">
        <v>5563</v>
      </c>
      <c r="C245" s="665" t="s">
        <v>4854</v>
      </c>
      <c r="D245" s="665" t="s">
        <v>6236</v>
      </c>
      <c r="E245" s="665" t="s">
        <v>6237</v>
      </c>
      <c r="F245" s="668">
        <v>45</v>
      </c>
      <c r="G245" s="668">
        <v>164006.10000000003</v>
      </c>
      <c r="H245" s="668">
        <v>1</v>
      </c>
      <c r="I245" s="668">
        <v>3644.5800000000008</v>
      </c>
      <c r="J245" s="668">
        <v>17</v>
      </c>
      <c r="K245" s="668">
        <v>61957.86</v>
      </c>
      <c r="L245" s="668">
        <v>0.37777777777777771</v>
      </c>
      <c r="M245" s="668">
        <v>3644.58</v>
      </c>
      <c r="N245" s="668">
        <v>26</v>
      </c>
      <c r="O245" s="668">
        <v>94759.08</v>
      </c>
      <c r="P245" s="681">
        <v>0.57777777777777761</v>
      </c>
      <c r="Q245" s="669">
        <v>3644.58</v>
      </c>
    </row>
    <row r="246" spans="1:17" ht="14.4" customHeight="1" x14ac:dyDescent="0.3">
      <c r="A246" s="664" t="s">
        <v>6113</v>
      </c>
      <c r="B246" s="665" t="s">
        <v>5563</v>
      </c>
      <c r="C246" s="665" t="s">
        <v>4854</v>
      </c>
      <c r="D246" s="665" t="s">
        <v>6238</v>
      </c>
      <c r="E246" s="665" t="s">
        <v>6239</v>
      </c>
      <c r="F246" s="668">
        <v>2</v>
      </c>
      <c r="G246" s="668">
        <v>62105.120000000003</v>
      </c>
      <c r="H246" s="668">
        <v>1</v>
      </c>
      <c r="I246" s="668">
        <v>31052.560000000001</v>
      </c>
      <c r="J246" s="668">
        <v>2</v>
      </c>
      <c r="K246" s="668">
        <v>62105.120000000003</v>
      </c>
      <c r="L246" s="668">
        <v>1</v>
      </c>
      <c r="M246" s="668">
        <v>31052.560000000001</v>
      </c>
      <c r="N246" s="668"/>
      <c r="O246" s="668"/>
      <c r="P246" s="681"/>
      <c r="Q246" s="669"/>
    </row>
    <row r="247" spans="1:17" ht="14.4" customHeight="1" x14ac:dyDescent="0.3">
      <c r="A247" s="664" t="s">
        <v>6113</v>
      </c>
      <c r="B247" s="665" t="s">
        <v>5563</v>
      </c>
      <c r="C247" s="665" t="s">
        <v>4854</v>
      </c>
      <c r="D247" s="665" t="s">
        <v>6238</v>
      </c>
      <c r="E247" s="665" t="s">
        <v>6240</v>
      </c>
      <c r="F247" s="668">
        <v>2</v>
      </c>
      <c r="G247" s="668">
        <v>62105.120000000003</v>
      </c>
      <c r="H247" s="668">
        <v>1</v>
      </c>
      <c r="I247" s="668">
        <v>31052.560000000001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6113</v>
      </c>
      <c r="B248" s="665" t="s">
        <v>5563</v>
      </c>
      <c r="C248" s="665" t="s">
        <v>4854</v>
      </c>
      <c r="D248" s="665" t="s">
        <v>6241</v>
      </c>
      <c r="E248" s="665" t="s">
        <v>6242</v>
      </c>
      <c r="F248" s="668">
        <v>10</v>
      </c>
      <c r="G248" s="668">
        <v>810913.10000000009</v>
      </c>
      <c r="H248" s="668">
        <v>1</v>
      </c>
      <c r="I248" s="668">
        <v>81091.310000000012</v>
      </c>
      <c r="J248" s="668">
        <v>8</v>
      </c>
      <c r="K248" s="668">
        <v>648730.48</v>
      </c>
      <c r="L248" s="668">
        <v>0.79999999999999993</v>
      </c>
      <c r="M248" s="668">
        <v>81091.31</v>
      </c>
      <c r="N248" s="668">
        <v>1</v>
      </c>
      <c r="O248" s="668">
        <v>81091.31</v>
      </c>
      <c r="P248" s="681">
        <v>9.9999999999999992E-2</v>
      </c>
      <c r="Q248" s="669">
        <v>81091.31</v>
      </c>
    </row>
    <row r="249" spans="1:17" ht="14.4" customHeight="1" x14ac:dyDescent="0.3">
      <c r="A249" s="664" t="s">
        <v>6113</v>
      </c>
      <c r="B249" s="665" t="s">
        <v>5563</v>
      </c>
      <c r="C249" s="665" t="s">
        <v>4854</v>
      </c>
      <c r="D249" s="665" t="s">
        <v>6241</v>
      </c>
      <c r="E249" s="665" t="s">
        <v>6243</v>
      </c>
      <c r="F249" s="668">
        <v>4</v>
      </c>
      <c r="G249" s="668">
        <v>324365.24</v>
      </c>
      <c r="H249" s="668">
        <v>1</v>
      </c>
      <c r="I249" s="668">
        <v>81091.31</v>
      </c>
      <c r="J249" s="668">
        <v>7</v>
      </c>
      <c r="K249" s="668">
        <v>567639.16999999993</v>
      </c>
      <c r="L249" s="668">
        <v>1.7499999999999998</v>
      </c>
      <c r="M249" s="668">
        <v>81091.309999999983</v>
      </c>
      <c r="N249" s="668"/>
      <c r="O249" s="668"/>
      <c r="P249" s="681"/>
      <c r="Q249" s="669"/>
    </row>
    <row r="250" spans="1:17" ht="14.4" customHeight="1" x14ac:dyDescent="0.3">
      <c r="A250" s="664" t="s">
        <v>6113</v>
      </c>
      <c r="B250" s="665" t="s">
        <v>5563</v>
      </c>
      <c r="C250" s="665" t="s">
        <v>4854</v>
      </c>
      <c r="D250" s="665" t="s">
        <v>6244</v>
      </c>
      <c r="E250" s="665" t="s">
        <v>6245</v>
      </c>
      <c r="F250" s="668">
        <v>453</v>
      </c>
      <c r="G250" s="668">
        <v>544167.92999999993</v>
      </c>
      <c r="H250" s="668">
        <v>1</v>
      </c>
      <c r="I250" s="668">
        <v>1201.2537086092714</v>
      </c>
      <c r="J250" s="668">
        <v>469</v>
      </c>
      <c r="K250" s="668">
        <v>537628.77000000014</v>
      </c>
      <c r="L250" s="668">
        <v>0.98798319482002583</v>
      </c>
      <c r="M250" s="668">
        <v>1146.3300000000004</v>
      </c>
      <c r="N250" s="668">
        <v>429</v>
      </c>
      <c r="O250" s="668">
        <v>491775.57</v>
      </c>
      <c r="P250" s="681">
        <v>0.90372023577354155</v>
      </c>
      <c r="Q250" s="669">
        <v>1146.33</v>
      </c>
    </row>
    <row r="251" spans="1:17" ht="14.4" customHeight="1" x14ac:dyDescent="0.3">
      <c r="A251" s="664" t="s">
        <v>6113</v>
      </c>
      <c r="B251" s="665" t="s">
        <v>5563</v>
      </c>
      <c r="C251" s="665" t="s">
        <v>4854</v>
      </c>
      <c r="D251" s="665" t="s">
        <v>6246</v>
      </c>
      <c r="E251" s="665" t="s">
        <v>6247</v>
      </c>
      <c r="F251" s="668">
        <v>185</v>
      </c>
      <c r="G251" s="668">
        <v>66433.500000000015</v>
      </c>
      <c r="H251" s="668">
        <v>1</v>
      </c>
      <c r="I251" s="668">
        <v>359.10000000000008</v>
      </c>
      <c r="J251" s="668">
        <v>140</v>
      </c>
      <c r="K251" s="668">
        <v>50273.999999999993</v>
      </c>
      <c r="L251" s="668">
        <v>0.75675675675675647</v>
      </c>
      <c r="M251" s="668">
        <v>359.09999999999997</v>
      </c>
      <c r="N251" s="668">
        <v>134</v>
      </c>
      <c r="O251" s="668">
        <v>48119.399999999994</v>
      </c>
      <c r="P251" s="681">
        <v>0.72432432432432403</v>
      </c>
      <c r="Q251" s="669">
        <v>359.09999999999997</v>
      </c>
    </row>
    <row r="252" spans="1:17" ht="14.4" customHeight="1" x14ac:dyDescent="0.3">
      <c r="A252" s="664" t="s">
        <v>6113</v>
      </c>
      <c r="B252" s="665" t="s">
        <v>5563</v>
      </c>
      <c r="C252" s="665" t="s">
        <v>4854</v>
      </c>
      <c r="D252" s="665" t="s">
        <v>6248</v>
      </c>
      <c r="E252" s="665" t="s">
        <v>6249</v>
      </c>
      <c r="F252" s="668">
        <v>9</v>
      </c>
      <c r="G252" s="668">
        <v>5092.6499999999996</v>
      </c>
      <c r="H252" s="668">
        <v>1</v>
      </c>
      <c r="I252" s="668">
        <v>565.84999999999991</v>
      </c>
      <c r="J252" s="668">
        <v>23</v>
      </c>
      <c r="K252" s="668">
        <v>13014.55</v>
      </c>
      <c r="L252" s="668">
        <v>2.5555555555555558</v>
      </c>
      <c r="M252" s="668">
        <v>565.85</v>
      </c>
      <c r="N252" s="668">
        <v>1</v>
      </c>
      <c r="O252" s="668">
        <v>565.85</v>
      </c>
      <c r="P252" s="681">
        <v>0.11111111111111112</v>
      </c>
      <c r="Q252" s="669">
        <v>565.85</v>
      </c>
    </row>
    <row r="253" spans="1:17" ht="14.4" customHeight="1" x14ac:dyDescent="0.3">
      <c r="A253" s="664" t="s">
        <v>6113</v>
      </c>
      <c r="B253" s="665" t="s">
        <v>5563</v>
      </c>
      <c r="C253" s="665" t="s">
        <v>4854</v>
      </c>
      <c r="D253" s="665" t="s">
        <v>6250</v>
      </c>
      <c r="E253" s="665" t="s">
        <v>6251</v>
      </c>
      <c r="F253" s="668">
        <v>1</v>
      </c>
      <c r="G253" s="668">
        <v>13078</v>
      </c>
      <c r="H253" s="668">
        <v>1</v>
      </c>
      <c r="I253" s="668">
        <v>13078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6113</v>
      </c>
      <c r="B254" s="665" t="s">
        <v>5563</v>
      </c>
      <c r="C254" s="665" t="s">
        <v>4854</v>
      </c>
      <c r="D254" s="665" t="s">
        <v>6252</v>
      </c>
      <c r="E254" s="665" t="s">
        <v>6253</v>
      </c>
      <c r="F254" s="668"/>
      <c r="G254" s="668"/>
      <c r="H254" s="668"/>
      <c r="I254" s="668"/>
      <c r="J254" s="668"/>
      <c r="K254" s="668"/>
      <c r="L254" s="668"/>
      <c r="M254" s="668"/>
      <c r="N254" s="668">
        <v>2</v>
      </c>
      <c r="O254" s="668">
        <v>1787.8</v>
      </c>
      <c r="P254" s="681"/>
      <c r="Q254" s="669">
        <v>893.9</v>
      </c>
    </row>
    <row r="255" spans="1:17" ht="14.4" customHeight="1" x14ac:dyDescent="0.3">
      <c r="A255" s="664" t="s">
        <v>6113</v>
      </c>
      <c r="B255" s="665" t="s">
        <v>5563</v>
      </c>
      <c r="C255" s="665" t="s">
        <v>4854</v>
      </c>
      <c r="D255" s="665" t="s">
        <v>6254</v>
      </c>
      <c r="E255" s="665" t="s">
        <v>6255</v>
      </c>
      <c r="F255" s="668"/>
      <c r="G255" s="668"/>
      <c r="H255" s="668"/>
      <c r="I255" s="668"/>
      <c r="J255" s="668">
        <v>2</v>
      </c>
      <c r="K255" s="668">
        <v>1787.8</v>
      </c>
      <c r="L255" s="668"/>
      <c r="M255" s="668">
        <v>893.9</v>
      </c>
      <c r="N255" s="668"/>
      <c r="O255" s="668"/>
      <c r="P255" s="681"/>
      <c r="Q255" s="669"/>
    </row>
    <row r="256" spans="1:17" ht="14.4" customHeight="1" x14ac:dyDescent="0.3">
      <c r="A256" s="664" t="s">
        <v>6113</v>
      </c>
      <c r="B256" s="665" t="s">
        <v>5563</v>
      </c>
      <c r="C256" s="665" t="s">
        <v>4854</v>
      </c>
      <c r="D256" s="665" t="s">
        <v>6256</v>
      </c>
      <c r="E256" s="665" t="s">
        <v>6257</v>
      </c>
      <c r="F256" s="668">
        <v>5</v>
      </c>
      <c r="G256" s="668">
        <v>84158.45</v>
      </c>
      <c r="H256" s="668">
        <v>1</v>
      </c>
      <c r="I256" s="668">
        <v>16831.689999999999</v>
      </c>
      <c r="J256" s="668">
        <v>1</v>
      </c>
      <c r="K256" s="668">
        <v>16831.689999999999</v>
      </c>
      <c r="L256" s="668">
        <v>0.19999999999999998</v>
      </c>
      <c r="M256" s="668">
        <v>16831.689999999999</v>
      </c>
      <c r="N256" s="668">
        <v>3</v>
      </c>
      <c r="O256" s="668">
        <v>50495.069999999992</v>
      </c>
      <c r="P256" s="681">
        <v>0.6</v>
      </c>
      <c r="Q256" s="669">
        <v>16831.689999999999</v>
      </c>
    </row>
    <row r="257" spans="1:17" ht="14.4" customHeight="1" x14ac:dyDescent="0.3">
      <c r="A257" s="664" t="s">
        <v>6113</v>
      </c>
      <c r="B257" s="665" t="s">
        <v>5563</v>
      </c>
      <c r="C257" s="665" t="s">
        <v>4854</v>
      </c>
      <c r="D257" s="665" t="s">
        <v>6258</v>
      </c>
      <c r="E257" s="665" t="s">
        <v>6259</v>
      </c>
      <c r="F257" s="668"/>
      <c r="G257" s="668"/>
      <c r="H257" s="668"/>
      <c r="I257" s="668"/>
      <c r="J257" s="668">
        <v>1</v>
      </c>
      <c r="K257" s="668">
        <v>5200.68</v>
      </c>
      <c r="L257" s="668"/>
      <c r="M257" s="668">
        <v>5200.68</v>
      </c>
      <c r="N257" s="668"/>
      <c r="O257" s="668"/>
      <c r="P257" s="681"/>
      <c r="Q257" s="669"/>
    </row>
    <row r="258" spans="1:17" ht="14.4" customHeight="1" x14ac:dyDescent="0.3">
      <c r="A258" s="664" t="s">
        <v>6113</v>
      </c>
      <c r="B258" s="665" t="s">
        <v>5563</v>
      </c>
      <c r="C258" s="665" t="s">
        <v>4854</v>
      </c>
      <c r="D258" s="665" t="s">
        <v>6260</v>
      </c>
      <c r="E258" s="665" t="s">
        <v>6261</v>
      </c>
      <c r="F258" s="668">
        <v>65</v>
      </c>
      <c r="G258" s="668">
        <v>2091640.85</v>
      </c>
      <c r="H258" s="668">
        <v>1</v>
      </c>
      <c r="I258" s="668">
        <v>32179.09</v>
      </c>
      <c r="J258" s="668">
        <v>42</v>
      </c>
      <c r="K258" s="668">
        <v>1267856.1200000001</v>
      </c>
      <c r="L258" s="668">
        <v>0.60615383372341392</v>
      </c>
      <c r="M258" s="668">
        <v>30187.050476190478</v>
      </c>
      <c r="N258" s="668">
        <v>53</v>
      </c>
      <c r="O258" s="668">
        <v>1364393.31</v>
      </c>
      <c r="P258" s="681">
        <v>0.65230764162977595</v>
      </c>
      <c r="Q258" s="669">
        <v>25743.27</v>
      </c>
    </row>
    <row r="259" spans="1:17" ht="14.4" customHeight="1" x14ac:dyDescent="0.3">
      <c r="A259" s="664" t="s">
        <v>6113</v>
      </c>
      <c r="B259" s="665" t="s">
        <v>5563</v>
      </c>
      <c r="C259" s="665" t="s">
        <v>4854</v>
      </c>
      <c r="D259" s="665" t="s">
        <v>6262</v>
      </c>
      <c r="E259" s="665" t="s">
        <v>6263</v>
      </c>
      <c r="F259" s="668">
        <v>307</v>
      </c>
      <c r="G259" s="668">
        <v>2022248.9100000001</v>
      </c>
      <c r="H259" s="668">
        <v>1</v>
      </c>
      <c r="I259" s="668">
        <v>6587.13</v>
      </c>
      <c r="J259" s="668">
        <v>307</v>
      </c>
      <c r="K259" s="668">
        <v>2022248.9099999997</v>
      </c>
      <c r="L259" s="668">
        <v>0.99999999999999978</v>
      </c>
      <c r="M259" s="668">
        <v>6587.1299999999992</v>
      </c>
      <c r="N259" s="668">
        <v>295</v>
      </c>
      <c r="O259" s="668">
        <v>1943203.3499999999</v>
      </c>
      <c r="P259" s="681">
        <v>0.96091205211726372</v>
      </c>
      <c r="Q259" s="669">
        <v>6587.1299999999992</v>
      </c>
    </row>
    <row r="260" spans="1:17" ht="14.4" customHeight="1" x14ac:dyDescent="0.3">
      <c r="A260" s="664" t="s">
        <v>6113</v>
      </c>
      <c r="B260" s="665" t="s">
        <v>5563</v>
      </c>
      <c r="C260" s="665" t="s">
        <v>4854</v>
      </c>
      <c r="D260" s="665" t="s">
        <v>6264</v>
      </c>
      <c r="E260" s="665" t="s">
        <v>6265</v>
      </c>
      <c r="F260" s="668"/>
      <c r="G260" s="668"/>
      <c r="H260" s="668"/>
      <c r="I260" s="668"/>
      <c r="J260" s="668"/>
      <c r="K260" s="668"/>
      <c r="L260" s="668"/>
      <c r="M260" s="668"/>
      <c r="N260" s="668">
        <v>1</v>
      </c>
      <c r="O260" s="668">
        <v>1841.62</v>
      </c>
      <c r="P260" s="681"/>
      <c r="Q260" s="669">
        <v>1841.62</v>
      </c>
    </row>
    <row r="261" spans="1:17" ht="14.4" customHeight="1" x14ac:dyDescent="0.3">
      <c r="A261" s="664" t="s">
        <v>6113</v>
      </c>
      <c r="B261" s="665" t="s">
        <v>5563</v>
      </c>
      <c r="C261" s="665" t="s">
        <v>4854</v>
      </c>
      <c r="D261" s="665" t="s">
        <v>6266</v>
      </c>
      <c r="E261" s="665" t="s">
        <v>6267</v>
      </c>
      <c r="F261" s="668">
        <v>1</v>
      </c>
      <c r="G261" s="668">
        <v>32601.31</v>
      </c>
      <c r="H261" s="668">
        <v>1</v>
      </c>
      <c r="I261" s="668">
        <v>32601.31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6113</v>
      </c>
      <c r="B262" s="665" t="s">
        <v>5563</v>
      </c>
      <c r="C262" s="665" t="s">
        <v>4854</v>
      </c>
      <c r="D262" s="665" t="s">
        <v>6268</v>
      </c>
      <c r="E262" s="665" t="s">
        <v>6269</v>
      </c>
      <c r="F262" s="668">
        <v>21</v>
      </c>
      <c r="G262" s="668">
        <v>664226.22</v>
      </c>
      <c r="H262" s="668">
        <v>1</v>
      </c>
      <c r="I262" s="668">
        <v>31629.82</v>
      </c>
      <c r="J262" s="668">
        <v>25</v>
      </c>
      <c r="K262" s="668">
        <v>708508.0199999999</v>
      </c>
      <c r="L262" s="668">
        <v>1.0666667449532479</v>
      </c>
      <c r="M262" s="668">
        <v>28340.320799999998</v>
      </c>
      <c r="N262" s="668">
        <v>27</v>
      </c>
      <c r="O262" s="668">
        <v>683204.22</v>
      </c>
      <c r="P262" s="681">
        <v>1.028571591166636</v>
      </c>
      <c r="Q262" s="669">
        <v>25303.86</v>
      </c>
    </row>
    <row r="263" spans="1:17" ht="14.4" customHeight="1" x14ac:dyDescent="0.3">
      <c r="A263" s="664" t="s">
        <v>6113</v>
      </c>
      <c r="B263" s="665" t="s">
        <v>5563</v>
      </c>
      <c r="C263" s="665" t="s">
        <v>4854</v>
      </c>
      <c r="D263" s="665" t="s">
        <v>6270</v>
      </c>
      <c r="E263" s="665" t="s">
        <v>6271</v>
      </c>
      <c r="F263" s="668">
        <v>1</v>
      </c>
      <c r="G263" s="668">
        <v>80936.399999999994</v>
      </c>
      <c r="H263" s="668">
        <v>1</v>
      </c>
      <c r="I263" s="668">
        <v>80936.399999999994</v>
      </c>
      <c r="J263" s="668">
        <v>1</v>
      </c>
      <c r="K263" s="668">
        <v>80936.399999999994</v>
      </c>
      <c r="L263" s="668">
        <v>1</v>
      </c>
      <c r="M263" s="668">
        <v>80936.399999999994</v>
      </c>
      <c r="N263" s="668"/>
      <c r="O263" s="668"/>
      <c r="P263" s="681"/>
      <c r="Q263" s="669"/>
    </row>
    <row r="264" spans="1:17" ht="14.4" customHeight="1" x14ac:dyDescent="0.3">
      <c r="A264" s="664" t="s">
        <v>6113</v>
      </c>
      <c r="B264" s="665" t="s">
        <v>5563</v>
      </c>
      <c r="C264" s="665" t="s">
        <v>4854</v>
      </c>
      <c r="D264" s="665" t="s">
        <v>6272</v>
      </c>
      <c r="E264" s="665" t="s">
        <v>6273</v>
      </c>
      <c r="F264" s="668">
        <v>3</v>
      </c>
      <c r="G264" s="668">
        <v>76127.64</v>
      </c>
      <c r="H264" s="668">
        <v>1</v>
      </c>
      <c r="I264" s="668">
        <v>25375.88</v>
      </c>
      <c r="J264" s="668">
        <v>7</v>
      </c>
      <c r="K264" s="668">
        <v>157330.44</v>
      </c>
      <c r="L264" s="668">
        <v>2.0666664564933317</v>
      </c>
      <c r="M264" s="668">
        <v>22475.777142857143</v>
      </c>
      <c r="N264" s="668">
        <v>1</v>
      </c>
      <c r="O264" s="668">
        <v>20300.7</v>
      </c>
      <c r="P264" s="681">
        <v>0.26666661412333287</v>
      </c>
      <c r="Q264" s="669">
        <v>20300.7</v>
      </c>
    </row>
    <row r="265" spans="1:17" ht="14.4" customHeight="1" x14ac:dyDescent="0.3">
      <c r="A265" s="664" t="s">
        <v>6113</v>
      </c>
      <c r="B265" s="665" t="s">
        <v>5563</v>
      </c>
      <c r="C265" s="665" t="s">
        <v>4854</v>
      </c>
      <c r="D265" s="665" t="s">
        <v>6274</v>
      </c>
      <c r="E265" s="665" t="s">
        <v>6275</v>
      </c>
      <c r="F265" s="668">
        <v>3</v>
      </c>
      <c r="G265" s="668">
        <v>96364.11</v>
      </c>
      <c r="H265" s="668">
        <v>1</v>
      </c>
      <c r="I265" s="668">
        <v>32121.37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6113</v>
      </c>
      <c r="B266" s="665" t="s">
        <v>5563</v>
      </c>
      <c r="C266" s="665" t="s">
        <v>4854</v>
      </c>
      <c r="D266" s="665" t="s">
        <v>6276</v>
      </c>
      <c r="E266" s="665" t="s">
        <v>6277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26449.24</v>
      </c>
      <c r="P266" s="681"/>
      <c r="Q266" s="669">
        <v>26449.24</v>
      </c>
    </row>
    <row r="267" spans="1:17" ht="14.4" customHeight="1" x14ac:dyDescent="0.3">
      <c r="A267" s="664" t="s">
        <v>6113</v>
      </c>
      <c r="B267" s="665" t="s">
        <v>5563</v>
      </c>
      <c r="C267" s="665" t="s">
        <v>4854</v>
      </c>
      <c r="D267" s="665" t="s">
        <v>6278</v>
      </c>
      <c r="E267" s="665" t="s">
        <v>6279</v>
      </c>
      <c r="F267" s="668"/>
      <c r="G267" s="668"/>
      <c r="H267" s="668"/>
      <c r="I267" s="668"/>
      <c r="J267" s="668">
        <v>1</v>
      </c>
      <c r="K267" s="668">
        <v>216229.87</v>
      </c>
      <c r="L267" s="668"/>
      <c r="M267" s="668">
        <v>216229.87</v>
      </c>
      <c r="N267" s="668">
        <v>1</v>
      </c>
      <c r="O267" s="668">
        <v>216229.87</v>
      </c>
      <c r="P267" s="681"/>
      <c r="Q267" s="669">
        <v>216229.87</v>
      </c>
    </row>
    <row r="268" spans="1:17" ht="14.4" customHeight="1" x14ac:dyDescent="0.3">
      <c r="A268" s="664" t="s">
        <v>6113</v>
      </c>
      <c r="B268" s="665" t="s">
        <v>5563</v>
      </c>
      <c r="C268" s="665" t="s">
        <v>4854</v>
      </c>
      <c r="D268" s="665" t="s">
        <v>6280</v>
      </c>
      <c r="E268" s="665" t="s">
        <v>6281</v>
      </c>
      <c r="F268" s="668">
        <v>4</v>
      </c>
      <c r="G268" s="668">
        <v>319459.08</v>
      </c>
      <c r="H268" s="668">
        <v>1</v>
      </c>
      <c r="I268" s="668">
        <v>79864.77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6113</v>
      </c>
      <c r="B269" s="665" t="s">
        <v>5563</v>
      </c>
      <c r="C269" s="665" t="s">
        <v>4854</v>
      </c>
      <c r="D269" s="665" t="s">
        <v>6280</v>
      </c>
      <c r="E269" s="665" t="s">
        <v>6282</v>
      </c>
      <c r="F269" s="668">
        <v>3</v>
      </c>
      <c r="G269" s="668">
        <v>239594.31</v>
      </c>
      <c r="H269" s="668">
        <v>1</v>
      </c>
      <c r="I269" s="668">
        <v>79864.77</v>
      </c>
      <c r="J269" s="668"/>
      <c r="K269" s="668"/>
      <c r="L269" s="668"/>
      <c r="M269" s="668"/>
      <c r="N269" s="668">
        <v>1</v>
      </c>
      <c r="O269" s="668">
        <v>79864.77</v>
      </c>
      <c r="P269" s="681">
        <v>0.33333333333333337</v>
      </c>
      <c r="Q269" s="669">
        <v>79864.77</v>
      </c>
    </row>
    <row r="270" spans="1:17" ht="14.4" customHeight="1" x14ac:dyDescent="0.3">
      <c r="A270" s="664" t="s">
        <v>6113</v>
      </c>
      <c r="B270" s="665" t="s">
        <v>5563</v>
      </c>
      <c r="C270" s="665" t="s">
        <v>4854</v>
      </c>
      <c r="D270" s="665" t="s">
        <v>6283</v>
      </c>
      <c r="E270" s="665" t="s">
        <v>6284</v>
      </c>
      <c r="F270" s="668">
        <v>5</v>
      </c>
      <c r="G270" s="668">
        <v>613135</v>
      </c>
      <c r="H270" s="668">
        <v>1</v>
      </c>
      <c r="I270" s="668">
        <v>122627</v>
      </c>
      <c r="J270" s="668"/>
      <c r="K270" s="668"/>
      <c r="L270" s="668"/>
      <c r="M270" s="668"/>
      <c r="N270" s="668">
        <v>2</v>
      </c>
      <c r="O270" s="668">
        <v>245254</v>
      </c>
      <c r="P270" s="681">
        <v>0.4</v>
      </c>
      <c r="Q270" s="669">
        <v>122627</v>
      </c>
    </row>
    <row r="271" spans="1:17" ht="14.4" customHeight="1" x14ac:dyDescent="0.3">
      <c r="A271" s="664" t="s">
        <v>6113</v>
      </c>
      <c r="B271" s="665" t="s">
        <v>5563</v>
      </c>
      <c r="C271" s="665" t="s">
        <v>4854</v>
      </c>
      <c r="D271" s="665" t="s">
        <v>6283</v>
      </c>
      <c r="E271" s="665" t="s">
        <v>6285</v>
      </c>
      <c r="F271" s="668">
        <v>5</v>
      </c>
      <c r="G271" s="668">
        <v>613135</v>
      </c>
      <c r="H271" s="668">
        <v>1</v>
      </c>
      <c r="I271" s="668">
        <v>122627</v>
      </c>
      <c r="J271" s="668">
        <v>2</v>
      </c>
      <c r="K271" s="668">
        <v>245254</v>
      </c>
      <c r="L271" s="668">
        <v>0.4</v>
      </c>
      <c r="M271" s="668">
        <v>122627</v>
      </c>
      <c r="N271" s="668">
        <v>2</v>
      </c>
      <c r="O271" s="668">
        <v>245254</v>
      </c>
      <c r="P271" s="681">
        <v>0.4</v>
      </c>
      <c r="Q271" s="669">
        <v>122627</v>
      </c>
    </row>
    <row r="272" spans="1:17" ht="14.4" customHeight="1" x14ac:dyDescent="0.3">
      <c r="A272" s="664" t="s">
        <v>6113</v>
      </c>
      <c r="B272" s="665" t="s">
        <v>5563</v>
      </c>
      <c r="C272" s="665" t="s">
        <v>4854</v>
      </c>
      <c r="D272" s="665" t="s">
        <v>6286</v>
      </c>
      <c r="E272" s="665" t="s">
        <v>6287</v>
      </c>
      <c r="F272" s="668">
        <v>24</v>
      </c>
      <c r="G272" s="668">
        <v>1785864</v>
      </c>
      <c r="H272" s="668">
        <v>1</v>
      </c>
      <c r="I272" s="668">
        <v>74411</v>
      </c>
      <c r="J272" s="668">
        <v>21</v>
      </c>
      <c r="K272" s="668">
        <v>1562631</v>
      </c>
      <c r="L272" s="668">
        <v>0.875</v>
      </c>
      <c r="M272" s="668">
        <v>74411</v>
      </c>
      <c r="N272" s="668">
        <v>39</v>
      </c>
      <c r="O272" s="668">
        <v>2902029</v>
      </c>
      <c r="P272" s="681">
        <v>1.625</v>
      </c>
      <c r="Q272" s="669">
        <v>74411</v>
      </c>
    </row>
    <row r="273" spans="1:17" ht="14.4" customHeight="1" x14ac:dyDescent="0.3">
      <c r="A273" s="664" t="s">
        <v>6113</v>
      </c>
      <c r="B273" s="665" t="s">
        <v>5563</v>
      </c>
      <c r="C273" s="665" t="s">
        <v>4854</v>
      </c>
      <c r="D273" s="665" t="s">
        <v>6286</v>
      </c>
      <c r="E273" s="665" t="s">
        <v>6288</v>
      </c>
      <c r="F273" s="668">
        <v>13</v>
      </c>
      <c r="G273" s="668">
        <v>967343</v>
      </c>
      <c r="H273" s="668">
        <v>1</v>
      </c>
      <c r="I273" s="668">
        <v>74411</v>
      </c>
      <c r="J273" s="668">
        <v>17</v>
      </c>
      <c r="K273" s="668">
        <v>1264987</v>
      </c>
      <c r="L273" s="668">
        <v>1.3076923076923077</v>
      </c>
      <c r="M273" s="668">
        <v>74411</v>
      </c>
      <c r="N273" s="668">
        <v>25</v>
      </c>
      <c r="O273" s="668">
        <v>1860275</v>
      </c>
      <c r="P273" s="681">
        <v>1.9230769230769231</v>
      </c>
      <c r="Q273" s="669">
        <v>74411</v>
      </c>
    </row>
    <row r="274" spans="1:17" ht="14.4" customHeight="1" x14ac:dyDescent="0.3">
      <c r="A274" s="664" t="s">
        <v>6113</v>
      </c>
      <c r="B274" s="665" t="s">
        <v>5563</v>
      </c>
      <c r="C274" s="665" t="s">
        <v>4854</v>
      </c>
      <c r="D274" s="665" t="s">
        <v>6289</v>
      </c>
      <c r="E274" s="665" t="s">
        <v>6290</v>
      </c>
      <c r="F274" s="668">
        <v>1</v>
      </c>
      <c r="G274" s="668">
        <v>7196.51</v>
      </c>
      <c r="H274" s="668">
        <v>1</v>
      </c>
      <c r="I274" s="668">
        <v>7196.51</v>
      </c>
      <c r="J274" s="668"/>
      <c r="K274" s="668"/>
      <c r="L274" s="668"/>
      <c r="M274" s="668"/>
      <c r="N274" s="668">
        <v>2</v>
      </c>
      <c r="O274" s="668">
        <v>14393.02</v>
      </c>
      <c r="P274" s="681">
        <v>2</v>
      </c>
      <c r="Q274" s="669">
        <v>7196.51</v>
      </c>
    </row>
    <row r="275" spans="1:17" ht="14.4" customHeight="1" x14ac:dyDescent="0.3">
      <c r="A275" s="664" t="s">
        <v>6113</v>
      </c>
      <c r="B275" s="665" t="s">
        <v>5563</v>
      </c>
      <c r="C275" s="665" t="s">
        <v>4854</v>
      </c>
      <c r="D275" s="665" t="s">
        <v>6291</v>
      </c>
      <c r="E275" s="665" t="s">
        <v>6292</v>
      </c>
      <c r="F275" s="668">
        <v>68</v>
      </c>
      <c r="G275" s="668">
        <v>296480</v>
      </c>
      <c r="H275" s="668">
        <v>1</v>
      </c>
      <c r="I275" s="668">
        <v>4360</v>
      </c>
      <c r="J275" s="668">
        <v>87</v>
      </c>
      <c r="K275" s="668">
        <v>379320</v>
      </c>
      <c r="L275" s="668">
        <v>1.2794117647058822</v>
      </c>
      <c r="M275" s="668">
        <v>4360</v>
      </c>
      <c r="N275" s="668">
        <v>113</v>
      </c>
      <c r="O275" s="668">
        <v>492680</v>
      </c>
      <c r="P275" s="681">
        <v>1.661764705882353</v>
      </c>
      <c r="Q275" s="669">
        <v>4360</v>
      </c>
    </row>
    <row r="276" spans="1:17" ht="14.4" customHeight="1" x14ac:dyDescent="0.3">
      <c r="A276" s="664" t="s">
        <v>6113</v>
      </c>
      <c r="B276" s="665" t="s">
        <v>5563</v>
      </c>
      <c r="C276" s="665" t="s">
        <v>4854</v>
      </c>
      <c r="D276" s="665" t="s">
        <v>6293</v>
      </c>
      <c r="E276" s="665" t="s">
        <v>6294</v>
      </c>
      <c r="F276" s="668">
        <v>1</v>
      </c>
      <c r="G276" s="668">
        <v>3754.75</v>
      </c>
      <c r="H276" s="668">
        <v>1</v>
      </c>
      <c r="I276" s="668">
        <v>3754.75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6113</v>
      </c>
      <c r="B277" s="665" t="s">
        <v>5563</v>
      </c>
      <c r="C277" s="665" t="s">
        <v>4854</v>
      </c>
      <c r="D277" s="665" t="s">
        <v>6295</v>
      </c>
      <c r="E277" s="665" t="s">
        <v>6296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19969</v>
      </c>
      <c r="P277" s="681"/>
      <c r="Q277" s="669">
        <v>19969</v>
      </c>
    </row>
    <row r="278" spans="1:17" ht="14.4" customHeight="1" x14ac:dyDescent="0.3">
      <c r="A278" s="664" t="s">
        <v>6113</v>
      </c>
      <c r="B278" s="665" t="s">
        <v>5563</v>
      </c>
      <c r="C278" s="665" t="s">
        <v>4854</v>
      </c>
      <c r="D278" s="665" t="s">
        <v>6297</v>
      </c>
      <c r="E278" s="665" t="s">
        <v>6298</v>
      </c>
      <c r="F278" s="668">
        <v>4</v>
      </c>
      <c r="G278" s="668">
        <v>12426</v>
      </c>
      <c r="H278" s="668">
        <v>1</v>
      </c>
      <c r="I278" s="668">
        <v>3106.5</v>
      </c>
      <c r="J278" s="668">
        <v>2</v>
      </c>
      <c r="K278" s="668">
        <v>6213</v>
      </c>
      <c r="L278" s="668">
        <v>0.5</v>
      </c>
      <c r="M278" s="668">
        <v>3106.5</v>
      </c>
      <c r="N278" s="668">
        <v>7</v>
      </c>
      <c r="O278" s="668">
        <v>21745.5</v>
      </c>
      <c r="P278" s="681">
        <v>1.75</v>
      </c>
      <c r="Q278" s="669">
        <v>3106.5</v>
      </c>
    </row>
    <row r="279" spans="1:17" ht="14.4" customHeight="1" x14ac:dyDescent="0.3">
      <c r="A279" s="664" t="s">
        <v>6113</v>
      </c>
      <c r="B279" s="665" t="s">
        <v>5563</v>
      </c>
      <c r="C279" s="665" t="s">
        <v>4854</v>
      </c>
      <c r="D279" s="665" t="s">
        <v>6299</v>
      </c>
      <c r="E279" s="665" t="s">
        <v>6300</v>
      </c>
      <c r="F279" s="668">
        <v>45</v>
      </c>
      <c r="G279" s="668">
        <v>1490636.7</v>
      </c>
      <c r="H279" s="668">
        <v>1</v>
      </c>
      <c r="I279" s="668">
        <v>33125.26</v>
      </c>
      <c r="J279" s="668">
        <v>67</v>
      </c>
      <c r="K279" s="668">
        <v>2007390.8199999998</v>
      </c>
      <c r="L279" s="668">
        <v>1.3466667096013401</v>
      </c>
      <c r="M279" s="668">
        <v>29961.057014925369</v>
      </c>
      <c r="N279" s="668">
        <v>45</v>
      </c>
      <c r="O279" s="668">
        <v>1192509.45</v>
      </c>
      <c r="P279" s="681">
        <v>0.80000006037688454</v>
      </c>
      <c r="Q279" s="669">
        <v>26500.21</v>
      </c>
    </row>
    <row r="280" spans="1:17" ht="14.4" customHeight="1" x14ac:dyDescent="0.3">
      <c r="A280" s="664" t="s">
        <v>6113</v>
      </c>
      <c r="B280" s="665" t="s">
        <v>5563</v>
      </c>
      <c r="C280" s="665" t="s">
        <v>4854</v>
      </c>
      <c r="D280" s="665" t="s">
        <v>6301</v>
      </c>
      <c r="E280" s="665" t="s">
        <v>6302</v>
      </c>
      <c r="F280" s="668">
        <v>2</v>
      </c>
      <c r="G280" s="668">
        <v>23216.62</v>
      </c>
      <c r="H280" s="668">
        <v>1</v>
      </c>
      <c r="I280" s="668">
        <v>11608.31</v>
      </c>
      <c r="J280" s="668">
        <v>7</v>
      </c>
      <c r="K280" s="668">
        <v>81258.17</v>
      </c>
      <c r="L280" s="668">
        <v>3.5</v>
      </c>
      <c r="M280" s="668">
        <v>11608.31</v>
      </c>
      <c r="N280" s="668">
        <v>6</v>
      </c>
      <c r="O280" s="668">
        <v>69649.86</v>
      </c>
      <c r="P280" s="681">
        <v>3</v>
      </c>
      <c r="Q280" s="669">
        <v>11608.31</v>
      </c>
    </row>
    <row r="281" spans="1:17" ht="14.4" customHeight="1" x14ac:dyDescent="0.3">
      <c r="A281" s="664" t="s">
        <v>6113</v>
      </c>
      <c r="B281" s="665" t="s">
        <v>5563</v>
      </c>
      <c r="C281" s="665" t="s">
        <v>4854</v>
      </c>
      <c r="D281" s="665" t="s">
        <v>6303</v>
      </c>
      <c r="E281" s="665" t="s">
        <v>6304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6645.5</v>
      </c>
      <c r="P281" s="681"/>
      <c r="Q281" s="669">
        <v>6645.5</v>
      </c>
    </row>
    <row r="282" spans="1:17" ht="14.4" customHeight="1" x14ac:dyDescent="0.3">
      <c r="A282" s="664" t="s">
        <v>6113</v>
      </c>
      <c r="B282" s="665" t="s">
        <v>5563</v>
      </c>
      <c r="C282" s="665" t="s">
        <v>4854</v>
      </c>
      <c r="D282" s="665" t="s">
        <v>6305</v>
      </c>
      <c r="E282" s="665" t="s">
        <v>6306</v>
      </c>
      <c r="F282" s="668">
        <v>60</v>
      </c>
      <c r="G282" s="668">
        <v>22851.599999999999</v>
      </c>
      <c r="H282" s="668">
        <v>1</v>
      </c>
      <c r="I282" s="668">
        <v>380.85999999999996</v>
      </c>
      <c r="J282" s="668">
        <v>65</v>
      </c>
      <c r="K282" s="668">
        <v>24755.899999999998</v>
      </c>
      <c r="L282" s="668">
        <v>1.0833333333333333</v>
      </c>
      <c r="M282" s="668">
        <v>380.85999999999996</v>
      </c>
      <c r="N282" s="668">
        <v>42</v>
      </c>
      <c r="O282" s="668">
        <v>15996.12</v>
      </c>
      <c r="P282" s="681">
        <v>0.70000000000000007</v>
      </c>
      <c r="Q282" s="669">
        <v>380.86</v>
      </c>
    </row>
    <row r="283" spans="1:17" ht="14.4" customHeight="1" x14ac:dyDescent="0.3">
      <c r="A283" s="664" t="s">
        <v>6113</v>
      </c>
      <c r="B283" s="665" t="s">
        <v>5563</v>
      </c>
      <c r="C283" s="665" t="s">
        <v>4854</v>
      </c>
      <c r="D283" s="665" t="s">
        <v>6307</v>
      </c>
      <c r="E283" s="665" t="s">
        <v>6308</v>
      </c>
      <c r="F283" s="668">
        <v>1</v>
      </c>
      <c r="G283" s="668">
        <v>38086.36</v>
      </c>
      <c r="H283" s="668">
        <v>1</v>
      </c>
      <c r="I283" s="668">
        <v>38086.36</v>
      </c>
      <c r="J283" s="668">
        <v>1</v>
      </c>
      <c r="K283" s="668">
        <v>38086.36</v>
      </c>
      <c r="L283" s="668">
        <v>1</v>
      </c>
      <c r="M283" s="668">
        <v>38086.36</v>
      </c>
      <c r="N283" s="668">
        <v>3</v>
      </c>
      <c r="O283" s="668">
        <v>114259.08</v>
      </c>
      <c r="P283" s="681">
        <v>3</v>
      </c>
      <c r="Q283" s="669">
        <v>38086.36</v>
      </c>
    </row>
    <row r="284" spans="1:17" ht="14.4" customHeight="1" x14ac:dyDescent="0.3">
      <c r="A284" s="664" t="s">
        <v>6113</v>
      </c>
      <c r="B284" s="665" t="s">
        <v>5563</v>
      </c>
      <c r="C284" s="665" t="s">
        <v>4854</v>
      </c>
      <c r="D284" s="665" t="s">
        <v>6309</v>
      </c>
      <c r="E284" s="665" t="s">
        <v>6310</v>
      </c>
      <c r="F284" s="668">
        <v>1</v>
      </c>
      <c r="G284" s="668">
        <v>35700</v>
      </c>
      <c r="H284" s="668">
        <v>1</v>
      </c>
      <c r="I284" s="668">
        <v>35700</v>
      </c>
      <c r="J284" s="668"/>
      <c r="K284" s="668"/>
      <c r="L284" s="668"/>
      <c r="M284" s="668"/>
      <c r="N284" s="668">
        <v>1</v>
      </c>
      <c r="O284" s="668">
        <v>28560</v>
      </c>
      <c r="P284" s="681">
        <v>0.8</v>
      </c>
      <c r="Q284" s="669">
        <v>28560</v>
      </c>
    </row>
    <row r="285" spans="1:17" ht="14.4" customHeight="1" x14ac:dyDescent="0.3">
      <c r="A285" s="664" t="s">
        <v>6113</v>
      </c>
      <c r="B285" s="665" t="s">
        <v>5563</v>
      </c>
      <c r="C285" s="665" t="s">
        <v>4854</v>
      </c>
      <c r="D285" s="665" t="s">
        <v>6311</v>
      </c>
      <c r="E285" s="665" t="s">
        <v>6312</v>
      </c>
      <c r="F285" s="668">
        <v>5</v>
      </c>
      <c r="G285" s="668">
        <v>37431.9</v>
      </c>
      <c r="H285" s="668">
        <v>1</v>
      </c>
      <c r="I285" s="668">
        <v>7486.38</v>
      </c>
      <c r="J285" s="668">
        <v>5</v>
      </c>
      <c r="K285" s="668">
        <v>37431.9</v>
      </c>
      <c r="L285" s="668">
        <v>1</v>
      </c>
      <c r="M285" s="668">
        <v>7486.38</v>
      </c>
      <c r="N285" s="668">
        <v>5</v>
      </c>
      <c r="O285" s="668">
        <v>37431.9</v>
      </c>
      <c r="P285" s="681">
        <v>1</v>
      </c>
      <c r="Q285" s="669">
        <v>7486.38</v>
      </c>
    </row>
    <row r="286" spans="1:17" ht="14.4" customHeight="1" x14ac:dyDescent="0.3">
      <c r="A286" s="664" t="s">
        <v>6113</v>
      </c>
      <c r="B286" s="665" t="s">
        <v>5563</v>
      </c>
      <c r="C286" s="665" t="s">
        <v>4854</v>
      </c>
      <c r="D286" s="665" t="s">
        <v>6313</v>
      </c>
      <c r="E286" s="665" t="s">
        <v>6314</v>
      </c>
      <c r="F286" s="668">
        <v>4</v>
      </c>
      <c r="G286" s="668">
        <v>886499.24</v>
      </c>
      <c r="H286" s="668">
        <v>1</v>
      </c>
      <c r="I286" s="668">
        <v>221624.81</v>
      </c>
      <c r="J286" s="668">
        <v>8</v>
      </c>
      <c r="K286" s="668">
        <v>1772998.48</v>
      </c>
      <c r="L286" s="668">
        <v>2</v>
      </c>
      <c r="M286" s="668">
        <v>221624.81</v>
      </c>
      <c r="N286" s="668">
        <v>2</v>
      </c>
      <c r="O286" s="668">
        <v>443249.62</v>
      </c>
      <c r="P286" s="681">
        <v>0.5</v>
      </c>
      <c r="Q286" s="669">
        <v>221624.81</v>
      </c>
    </row>
    <row r="287" spans="1:17" ht="14.4" customHeight="1" x14ac:dyDescent="0.3">
      <c r="A287" s="664" t="s">
        <v>6113</v>
      </c>
      <c r="B287" s="665" t="s">
        <v>5563</v>
      </c>
      <c r="C287" s="665" t="s">
        <v>4854</v>
      </c>
      <c r="D287" s="665" t="s">
        <v>6313</v>
      </c>
      <c r="E287" s="665" t="s">
        <v>6315</v>
      </c>
      <c r="F287" s="668">
        <v>5</v>
      </c>
      <c r="G287" s="668">
        <v>1108124.0499999998</v>
      </c>
      <c r="H287" s="668">
        <v>1</v>
      </c>
      <c r="I287" s="668">
        <v>221624.80999999997</v>
      </c>
      <c r="J287" s="668">
        <v>2</v>
      </c>
      <c r="K287" s="668">
        <v>443249.62</v>
      </c>
      <c r="L287" s="668">
        <v>0.40000000000000008</v>
      </c>
      <c r="M287" s="668">
        <v>221624.81</v>
      </c>
      <c r="N287" s="668">
        <v>2</v>
      </c>
      <c r="O287" s="668">
        <v>443249.62</v>
      </c>
      <c r="P287" s="681">
        <v>0.40000000000000008</v>
      </c>
      <c r="Q287" s="669">
        <v>221624.81</v>
      </c>
    </row>
    <row r="288" spans="1:17" ht="14.4" customHeight="1" x14ac:dyDescent="0.3">
      <c r="A288" s="664" t="s">
        <v>6113</v>
      </c>
      <c r="B288" s="665" t="s">
        <v>5563</v>
      </c>
      <c r="C288" s="665" t="s">
        <v>4854</v>
      </c>
      <c r="D288" s="665" t="s">
        <v>6316</v>
      </c>
      <c r="E288" s="665" t="s">
        <v>6317</v>
      </c>
      <c r="F288" s="668">
        <v>7</v>
      </c>
      <c r="G288" s="668">
        <v>799791.16</v>
      </c>
      <c r="H288" s="668">
        <v>1</v>
      </c>
      <c r="I288" s="668">
        <v>114255.88</v>
      </c>
      <c r="J288" s="668">
        <v>6</v>
      </c>
      <c r="K288" s="668">
        <v>685535.28</v>
      </c>
      <c r="L288" s="668">
        <v>0.8571428571428571</v>
      </c>
      <c r="M288" s="668">
        <v>114255.88</v>
      </c>
      <c r="N288" s="668">
        <v>15</v>
      </c>
      <c r="O288" s="668">
        <v>1713838.2</v>
      </c>
      <c r="P288" s="681">
        <v>2.1428571428571428</v>
      </c>
      <c r="Q288" s="669">
        <v>114255.87999999999</v>
      </c>
    </row>
    <row r="289" spans="1:17" ht="14.4" customHeight="1" x14ac:dyDescent="0.3">
      <c r="A289" s="664" t="s">
        <v>6113</v>
      </c>
      <c r="B289" s="665" t="s">
        <v>5563</v>
      </c>
      <c r="C289" s="665" t="s">
        <v>4854</v>
      </c>
      <c r="D289" s="665" t="s">
        <v>6316</v>
      </c>
      <c r="E289" s="665" t="s">
        <v>6318</v>
      </c>
      <c r="F289" s="668">
        <v>1</v>
      </c>
      <c r="G289" s="668">
        <v>114255.88</v>
      </c>
      <c r="H289" s="668">
        <v>1</v>
      </c>
      <c r="I289" s="668">
        <v>114255.88</v>
      </c>
      <c r="J289" s="668">
        <v>5</v>
      </c>
      <c r="K289" s="668">
        <v>571279.4</v>
      </c>
      <c r="L289" s="668">
        <v>5</v>
      </c>
      <c r="M289" s="668">
        <v>114255.88</v>
      </c>
      <c r="N289" s="668">
        <v>8</v>
      </c>
      <c r="O289" s="668">
        <v>914047.04</v>
      </c>
      <c r="P289" s="681">
        <v>8</v>
      </c>
      <c r="Q289" s="669">
        <v>114255.88</v>
      </c>
    </row>
    <row r="290" spans="1:17" ht="14.4" customHeight="1" x14ac:dyDescent="0.3">
      <c r="A290" s="664" t="s">
        <v>6113</v>
      </c>
      <c r="B290" s="665" t="s">
        <v>5563</v>
      </c>
      <c r="C290" s="665" t="s">
        <v>4854</v>
      </c>
      <c r="D290" s="665" t="s">
        <v>6319</v>
      </c>
      <c r="E290" s="665" t="s">
        <v>6320</v>
      </c>
      <c r="F290" s="668">
        <v>1</v>
      </c>
      <c r="G290" s="668">
        <v>2050.96</v>
      </c>
      <c r="H290" s="668">
        <v>1</v>
      </c>
      <c r="I290" s="668">
        <v>2050.96</v>
      </c>
      <c r="J290" s="668">
        <v>1</v>
      </c>
      <c r="K290" s="668">
        <v>2050.96</v>
      </c>
      <c r="L290" s="668">
        <v>1</v>
      </c>
      <c r="M290" s="668">
        <v>2050.96</v>
      </c>
      <c r="N290" s="668"/>
      <c r="O290" s="668"/>
      <c r="P290" s="681"/>
      <c r="Q290" s="669"/>
    </row>
    <row r="291" spans="1:17" ht="14.4" customHeight="1" x14ac:dyDescent="0.3">
      <c r="A291" s="664" t="s">
        <v>6113</v>
      </c>
      <c r="B291" s="665" t="s">
        <v>5563</v>
      </c>
      <c r="C291" s="665" t="s">
        <v>4854</v>
      </c>
      <c r="D291" s="665" t="s">
        <v>6321</v>
      </c>
      <c r="E291" s="665" t="s">
        <v>6322</v>
      </c>
      <c r="F291" s="668">
        <v>2</v>
      </c>
      <c r="G291" s="668">
        <v>113579.04</v>
      </c>
      <c r="H291" s="668">
        <v>1</v>
      </c>
      <c r="I291" s="668">
        <v>56789.52</v>
      </c>
      <c r="J291" s="668">
        <v>4</v>
      </c>
      <c r="K291" s="668">
        <v>227158.08</v>
      </c>
      <c r="L291" s="668">
        <v>2</v>
      </c>
      <c r="M291" s="668">
        <v>56789.52</v>
      </c>
      <c r="N291" s="668">
        <v>2</v>
      </c>
      <c r="O291" s="668">
        <v>113579.04</v>
      </c>
      <c r="P291" s="681">
        <v>1</v>
      </c>
      <c r="Q291" s="669">
        <v>56789.52</v>
      </c>
    </row>
    <row r="292" spans="1:17" ht="14.4" customHeight="1" x14ac:dyDescent="0.3">
      <c r="A292" s="664" t="s">
        <v>6113</v>
      </c>
      <c r="B292" s="665" t="s">
        <v>5563</v>
      </c>
      <c r="C292" s="665" t="s">
        <v>4854</v>
      </c>
      <c r="D292" s="665" t="s">
        <v>6321</v>
      </c>
      <c r="E292" s="665" t="s">
        <v>6323</v>
      </c>
      <c r="F292" s="668">
        <v>2</v>
      </c>
      <c r="G292" s="668">
        <v>113579.04</v>
      </c>
      <c r="H292" s="668">
        <v>1</v>
      </c>
      <c r="I292" s="668">
        <v>56789.52</v>
      </c>
      <c r="J292" s="668">
        <v>4</v>
      </c>
      <c r="K292" s="668">
        <v>227158.08</v>
      </c>
      <c r="L292" s="668">
        <v>2</v>
      </c>
      <c r="M292" s="668">
        <v>56789.52</v>
      </c>
      <c r="N292" s="668">
        <v>1</v>
      </c>
      <c r="O292" s="668">
        <v>56789.52</v>
      </c>
      <c r="P292" s="681">
        <v>0.5</v>
      </c>
      <c r="Q292" s="669">
        <v>56789.52</v>
      </c>
    </row>
    <row r="293" spans="1:17" ht="14.4" customHeight="1" x14ac:dyDescent="0.3">
      <c r="A293" s="664" t="s">
        <v>6113</v>
      </c>
      <c r="B293" s="665" t="s">
        <v>5563</v>
      </c>
      <c r="C293" s="665" t="s">
        <v>4854</v>
      </c>
      <c r="D293" s="665" t="s">
        <v>6324</v>
      </c>
      <c r="E293" s="665" t="s">
        <v>6325</v>
      </c>
      <c r="F293" s="668"/>
      <c r="G293" s="668"/>
      <c r="H293" s="668"/>
      <c r="I293" s="668"/>
      <c r="J293" s="668">
        <v>1</v>
      </c>
      <c r="K293" s="668">
        <v>11015.5</v>
      </c>
      <c r="L293" s="668"/>
      <c r="M293" s="668">
        <v>11015.5</v>
      </c>
      <c r="N293" s="668"/>
      <c r="O293" s="668"/>
      <c r="P293" s="681"/>
      <c r="Q293" s="669"/>
    </row>
    <row r="294" spans="1:17" ht="14.4" customHeight="1" x14ac:dyDescent="0.3">
      <c r="A294" s="664" t="s">
        <v>6113</v>
      </c>
      <c r="B294" s="665" t="s">
        <v>5563</v>
      </c>
      <c r="C294" s="665" t="s">
        <v>4854</v>
      </c>
      <c r="D294" s="665" t="s">
        <v>6326</v>
      </c>
      <c r="E294" s="665" t="s">
        <v>6327</v>
      </c>
      <c r="F294" s="668">
        <v>1</v>
      </c>
      <c r="G294" s="668">
        <v>11068.36</v>
      </c>
      <c r="H294" s="668">
        <v>1</v>
      </c>
      <c r="I294" s="668">
        <v>11068.36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6113</v>
      </c>
      <c r="B295" s="665" t="s">
        <v>5563</v>
      </c>
      <c r="C295" s="665" t="s">
        <v>4854</v>
      </c>
      <c r="D295" s="665" t="s">
        <v>6328</v>
      </c>
      <c r="E295" s="665" t="s">
        <v>6329</v>
      </c>
      <c r="F295" s="668"/>
      <c r="G295" s="668"/>
      <c r="H295" s="668"/>
      <c r="I295" s="668"/>
      <c r="J295" s="668">
        <v>1</v>
      </c>
      <c r="K295" s="668">
        <v>7794.49</v>
      </c>
      <c r="L295" s="668"/>
      <c r="M295" s="668">
        <v>7794.49</v>
      </c>
      <c r="N295" s="668">
        <v>1</v>
      </c>
      <c r="O295" s="668">
        <v>7794.49</v>
      </c>
      <c r="P295" s="681"/>
      <c r="Q295" s="669">
        <v>7794.49</v>
      </c>
    </row>
    <row r="296" spans="1:17" ht="14.4" customHeight="1" x14ac:dyDescent="0.3">
      <c r="A296" s="664" t="s">
        <v>6113</v>
      </c>
      <c r="B296" s="665" t="s">
        <v>5563</v>
      </c>
      <c r="C296" s="665" t="s">
        <v>4854</v>
      </c>
      <c r="D296" s="665" t="s">
        <v>6330</v>
      </c>
      <c r="E296" s="665" t="s">
        <v>6331</v>
      </c>
      <c r="F296" s="668"/>
      <c r="G296" s="668"/>
      <c r="H296" s="668"/>
      <c r="I296" s="668"/>
      <c r="J296" s="668">
        <v>1</v>
      </c>
      <c r="K296" s="668">
        <v>30135</v>
      </c>
      <c r="L296" s="668"/>
      <c r="M296" s="668">
        <v>30135</v>
      </c>
      <c r="N296" s="668">
        <v>2</v>
      </c>
      <c r="O296" s="668">
        <v>60270</v>
      </c>
      <c r="P296" s="681"/>
      <c r="Q296" s="669">
        <v>30135</v>
      </c>
    </row>
    <row r="297" spans="1:17" ht="14.4" customHeight="1" x14ac:dyDescent="0.3">
      <c r="A297" s="664" t="s">
        <v>6113</v>
      </c>
      <c r="B297" s="665" t="s">
        <v>5563</v>
      </c>
      <c r="C297" s="665" t="s">
        <v>4854</v>
      </c>
      <c r="D297" s="665" t="s">
        <v>6332</v>
      </c>
      <c r="E297" s="665" t="s">
        <v>6333</v>
      </c>
      <c r="F297" s="668">
        <v>1</v>
      </c>
      <c r="G297" s="668">
        <v>796.5</v>
      </c>
      <c r="H297" s="668">
        <v>1</v>
      </c>
      <c r="I297" s="668">
        <v>796.5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6113</v>
      </c>
      <c r="B298" s="665" t="s">
        <v>5563</v>
      </c>
      <c r="C298" s="665" t="s">
        <v>4854</v>
      </c>
      <c r="D298" s="665" t="s">
        <v>6334</v>
      </c>
      <c r="E298" s="665" t="s">
        <v>6335</v>
      </c>
      <c r="F298" s="668">
        <v>4</v>
      </c>
      <c r="G298" s="668">
        <v>70111.240000000005</v>
      </c>
      <c r="H298" s="668">
        <v>1</v>
      </c>
      <c r="I298" s="668">
        <v>17527.810000000001</v>
      </c>
      <c r="J298" s="668">
        <v>2</v>
      </c>
      <c r="K298" s="668">
        <v>35055.620000000003</v>
      </c>
      <c r="L298" s="668">
        <v>0.5</v>
      </c>
      <c r="M298" s="668">
        <v>17527.810000000001</v>
      </c>
      <c r="N298" s="668">
        <v>8</v>
      </c>
      <c r="O298" s="668">
        <v>140222.48000000001</v>
      </c>
      <c r="P298" s="681">
        <v>2</v>
      </c>
      <c r="Q298" s="669">
        <v>17527.810000000001</v>
      </c>
    </row>
    <row r="299" spans="1:17" ht="14.4" customHeight="1" x14ac:dyDescent="0.3">
      <c r="A299" s="664" t="s">
        <v>6113</v>
      </c>
      <c r="B299" s="665" t="s">
        <v>5563</v>
      </c>
      <c r="C299" s="665" t="s">
        <v>4854</v>
      </c>
      <c r="D299" s="665" t="s">
        <v>6336</v>
      </c>
      <c r="E299" s="665" t="s">
        <v>6337</v>
      </c>
      <c r="F299" s="668">
        <v>1</v>
      </c>
      <c r="G299" s="668">
        <v>8426.8799999999992</v>
      </c>
      <c r="H299" s="668">
        <v>1</v>
      </c>
      <c r="I299" s="668">
        <v>8426.8799999999992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6113</v>
      </c>
      <c r="B300" s="665" t="s">
        <v>5563</v>
      </c>
      <c r="C300" s="665" t="s">
        <v>4854</v>
      </c>
      <c r="D300" s="665" t="s">
        <v>5085</v>
      </c>
      <c r="E300" s="665" t="s">
        <v>5063</v>
      </c>
      <c r="F300" s="668"/>
      <c r="G300" s="668"/>
      <c r="H300" s="668"/>
      <c r="I300" s="668"/>
      <c r="J300" s="668">
        <v>1</v>
      </c>
      <c r="K300" s="668">
        <v>103778</v>
      </c>
      <c r="L300" s="668"/>
      <c r="M300" s="668">
        <v>103778</v>
      </c>
      <c r="N300" s="668"/>
      <c r="O300" s="668"/>
      <c r="P300" s="681"/>
      <c r="Q300" s="669"/>
    </row>
    <row r="301" spans="1:17" ht="14.4" customHeight="1" x14ac:dyDescent="0.3">
      <c r="A301" s="664" t="s">
        <v>6113</v>
      </c>
      <c r="B301" s="665" t="s">
        <v>5563</v>
      </c>
      <c r="C301" s="665" t="s">
        <v>4854</v>
      </c>
      <c r="D301" s="665" t="s">
        <v>6338</v>
      </c>
      <c r="E301" s="665" t="s">
        <v>6339</v>
      </c>
      <c r="F301" s="668">
        <v>12</v>
      </c>
      <c r="G301" s="668">
        <v>584964.36</v>
      </c>
      <c r="H301" s="668">
        <v>1</v>
      </c>
      <c r="I301" s="668">
        <v>48747.03</v>
      </c>
      <c r="J301" s="668">
        <v>12</v>
      </c>
      <c r="K301" s="668">
        <v>526467.89999999991</v>
      </c>
      <c r="L301" s="668">
        <v>0.89999995897185925</v>
      </c>
      <c r="M301" s="668">
        <v>43872.32499999999</v>
      </c>
      <c r="N301" s="668">
        <v>4</v>
      </c>
      <c r="O301" s="668">
        <v>155990.48000000001</v>
      </c>
      <c r="P301" s="681">
        <v>0.26666663931457296</v>
      </c>
      <c r="Q301" s="669">
        <v>38997.620000000003</v>
      </c>
    </row>
    <row r="302" spans="1:17" ht="14.4" customHeight="1" x14ac:dyDescent="0.3">
      <c r="A302" s="664" t="s">
        <v>6113</v>
      </c>
      <c r="B302" s="665" t="s">
        <v>5563</v>
      </c>
      <c r="C302" s="665" t="s">
        <v>4854</v>
      </c>
      <c r="D302" s="665" t="s">
        <v>6340</v>
      </c>
      <c r="E302" s="665" t="s">
        <v>6341</v>
      </c>
      <c r="F302" s="668"/>
      <c r="G302" s="668"/>
      <c r="H302" s="668"/>
      <c r="I302" s="668"/>
      <c r="J302" s="668"/>
      <c r="K302" s="668"/>
      <c r="L302" s="668"/>
      <c r="M302" s="668"/>
      <c r="N302" s="668">
        <v>1</v>
      </c>
      <c r="O302" s="668">
        <v>5165.59</v>
      </c>
      <c r="P302" s="681"/>
      <c r="Q302" s="669">
        <v>5165.59</v>
      </c>
    </row>
    <row r="303" spans="1:17" ht="14.4" customHeight="1" x14ac:dyDescent="0.3">
      <c r="A303" s="664" t="s">
        <v>6113</v>
      </c>
      <c r="B303" s="665" t="s">
        <v>5563</v>
      </c>
      <c r="C303" s="665" t="s">
        <v>4854</v>
      </c>
      <c r="D303" s="665" t="s">
        <v>6342</v>
      </c>
      <c r="E303" s="665" t="s">
        <v>6343</v>
      </c>
      <c r="F303" s="668">
        <v>12</v>
      </c>
      <c r="G303" s="668">
        <v>3720</v>
      </c>
      <c r="H303" s="668">
        <v>1</v>
      </c>
      <c r="I303" s="668">
        <v>310</v>
      </c>
      <c r="J303" s="668">
        <v>18</v>
      </c>
      <c r="K303" s="668">
        <v>5580</v>
      </c>
      <c r="L303" s="668">
        <v>1.5</v>
      </c>
      <c r="M303" s="668">
        <v>310</v>
      </c>
      <c r="N303" s="668">
        <v>35</v>
      </c>
      <c r="O303" s="668">
        <v>10850</v>
      </c>
      <c r="P303" s="681">
        <v>2.9166666666666665</v>
      </c>
      <c r="Q303" s="669">
        <v>310</v>
      </c>
    </row>
    <row r="304" spans="1:17" ht="14.4" customHeight="1" x14ac:dyDescent="0.3">
      <c r="A304" s="664" t="s">
        <v>6113</v>
      </c>
      <c r="B304" s="665" t="s">
        <v>5563</v>
      </c>
      <c r="C304" s="665" t="s">
        <v>4854</v>
      </c>
      <c r="D304" s="665" t="s">
        <v>6344</v>
      </c>
      <c r="E304" s="665" t="s">
        <v>6345</v>
      </c>
      <c r="F304" s="668"/>
      <c r="G304" s="668"/>
      <c r="H304" s="668"/>
      <c r="I304" s="668"/>
      <c r="J304" s="668">
        <v>5</v>
      </c>
      <c r="K304" s="668">
        <v>3292</v>
      </c>
      <c r="L304" s="668"/>
      <c r="M304" s="668">
        <v>658.4</v>
      </c>
      <c r="N304" s="668"/>
      <c r="O304" s="668"/>
      <c r="P304" s="681"/>
      <c r="Q304" s="669"/>
    </row>
    <row r="305" spans="1:17" ht="14.4" customHeight="1" x14ac:dyDescent="0.3">
      <c r="A305" s="664" t="s">
        <v>6113</v>
      </c>
      <c r="B305" s="665" t="s">
        <v>5563</v>
      </c>
      <c r="C305" s="665" t="s">
        <v>4854</v>
      </c>
      <c r="D305" s="665" t="s">
        <v>6346</v>
      </c>
      <c r="E305" s="665" t="s">
        <v>4986</v>
      </c>
      <c r="F305" s="668"/>
      <c r="G305" s="668"/>
      <c r="H305" s="668"/>
      <c r="I305" s="668"/>
      <c r="J305" s="668"/>
      <c r="K305" s="668"/>
      <c r="L305" s="668"/>
      <c r="M305" s="668"/>
      <c r="N305" s="668">
        <v>1</v>
      </c>
      <c r="O305" s="668">
        <v>3567.58</v>
      </c>
      <c r="P305" s="681"/>
      <c r="Q305" s="669">
        <v>3567.58</v>
      </c>
    </row>
    <row r="306" spans="1:17" ht="14.4" customHeight="1" x14ac:dyDescent="0.3">
      <c r="A306" s="664" t="s">
        <v>6113</v>
      </c>
      <c r="B306" s="665" t="s">
        <v>5563</v>
      </c>
      <c r="C306" s="665" t="s">
        <v>4854</v>
      </c>
      <c r="D306" s="665" t="s">
        <v>6347</v>
      </c>
      <c r="E306" s="665" t="s">
        <v>6348</v>
      </c>
      <c r="F306" s="668"/>
      <c r="G306" s="668"/>
      <c r="H306" s="668"/>
      <c r="I306" s="668"/>
      <c r="J306" s="668">
        <v>1</v>
      </c>
      <c r="K306" s="668">
        <v>55236.11</v>
      </c>
      <c r="L306" s="668"/>
      <c r="M306" s="668">
        <v>55236.11</v>
      </c>
      <c r="N306" s="668"/>
      <c r="O306" s="668"/>
      <c r="P306" s="681"/>
      <c r="Q306" s="669"/>
    </row>
    <row r="307" spans="1:17" ht="14.4" customHeight="1" x14ac:dyDescent="0.3">
      <c r="A307" s="664" t="s">
        <v>6113</v>
      </c>
      <c r="B307" s="665" t="s">
        <v>5563</v>
      </c>
      <c r="C307" s="665" t="s">
        <v>4854</v>
      </c>
      <c r="D307" s="665" t="s">
        <v>6347</v>
      </c>
      <c r="E307" s="665" t="s">
        <v>6349</v>
      </c>
      <c r="F307" s="668"/>
      <c r="G307" s="668"/>
      <c r="H307" s="668"/>
      <c r="I307" s="668"/>
      <c r="J307" s="668">
        <v>1</v>
      </c>
      <c r="K307" s="668">
        <v>55236.11</v>
      </c>
      <c r="L307" s="668"/>
      <c r="M307" s="668">
        <v>55236.11</v>
      </c>
      <c r="N307" s="668"/>
      <c r="O307" s="668"/>
      <c r="P307" s="681"/>
      <c r="Q307" s="669"/>
    </row>
    <row r="308" spans="1:17" ht="14.4" customHeight="1" x14ac:dyDescent="0.3">
      <c r="A308" s="664" t="s">
        <v>6113</v>
      </c>
      <c r="B308" s="665" t="s">
        <v>5563</v>
      </c>
      <c r="C308" s="665" t="s">
        <v>4854</v>
      </c>
      <c r="D308" s="665" t="s">
        <v>6350</v>
      </c>
      <c r="E308" s="665"/>
      <c r="F308" s="668"/>
      <c r="G308" s="668"/>
      <c r="H308" s="668"/>
      <c r="I308" s="668"/>
      <c r="J308" s="668">
        <v>1</v>
      </c>
      <c r="K308" s="668">
        <v>40000</v>
      </c>
      <c r="L308" s="668"/>
      <c r="M308" s="668">
        <v>40000</v>
      </c>
      <c r="N308" s="668"/>
      <c r="O308" s="668"/>
      <c r="P308" s="681"/>
      <c r="Q308" s="669"/>
    </row>
    <row r="309" spans="1:17" ht="14.4" customHeight="1" x14ac:dyDescent="0.3">
      <c r="A309" s="664" t="s">
        <v>6113</v>
      </c>
      <c r="B309" s="665" t="s">
        <v>5563</v>
      </c>
      <c r="C309" s="665" t="s">
        <v>4854</v>
      </c>
      <c r="D309" s="665" t="s">
        <v>6351</v>
      </c>
      <c r="E309" s="665" t="s">
        <v>6352</v>
      </c>
      <c r="F309" s="668"/>
      <c r="G309" s="668"/>
      <c r="H309" s="668"/>
      <c r="I309" s="668"/>
      <c r="J309" s="668">
        <v>7</v>
      </c>
      <c r="K309" s="668">
        <v>118666.1</v>
      </c>
      <c r="L309" s="668"/>
      <c r="M309" s="668">
        <v>16952.3</v>
      </c>
      <c r="N309" s="668">
        <v>4</v>
      </c>
      <c r="O309" s="668">
        <v>67809.2</v>
      </c>
      <c r="P309" s="681"/>
      <c r="Q309" s="669">
        <v>16952.3</v>
      </c>
    </row>
    <row r="310" spans="1:17" ht="14.4" customHeight="1" x14ac:dyDescent="0.3">
      <c r="A310" s="664" t="s">
        <v>6113</v>
      </c>
      <c r="B310" s="665" t="s">
        <v>5563</v>
      </c>
      <c r="C310" s="665" t="s">
        <v>4854</v>
      </c>
      <c r="D310" s="665" t="s">
        <v>6353</v>
      </c>
      <c r="E310" s="665" t="s">
        <v>6354</v>
      </c>
      <c r="F310" s="668"/>
      <c r="G310" s="668"/>
      <c r="H310" s="668"/>
      <c r="I310" s="668"/>
      <c r="J310" s="668">
        <v>4</v>
      </c>
      <c r="K310" s="668">
        <v>9974.36</v>
      </c>
      <c r="L310" s="668"/>
      <c r="M310" s="668">
        <v>2493.59</v>
      </c>
      <c r="N310" s="668">
        <v>2</v>
      </c>
      <c r="O310" s="668">
        <v>4987.18</v>
      </c>
      <c r="P310" s="681"/>
      <c r="Q310" s="669">
        <v>2493.59</v>
      </c>
    </row>
    <row r="311" spans="1:17" ht="14.4" customHeight="1" x14ac:dyDescent="0.3">
      <c r="A311" s="664" t="s">
        <v>6113</v>
      </c>
      <c r="B311" s="665" t="s">
        <v>5563</v>
      </c>
      <c r="C311" s="665" t="s">
        <v>4854</v>
      </c>
      <c r="D311" s="665" t="s">
        <v>6355</v>
      </c>
      <c r="E311" s="665" t="s">
        <v>6356</v>
      </c>
      <c r="F311" s="668"/>
      <c r="G311" s="668"/>
      <c r="H311" s="668"/>
      <c r="I311" s="668"/>
      <c r="J311" s="668">
        <v>2</v>
      </c>
      <c r="K311" s="668">
        <v>10848</v>
      </c>
      <c r="L311" s="668"/>
      <c r="M311" s="668">
        <v>5424</v>
      </c>
      <c r="N311" s="668"/>
      <c r="O311" s="668"/>
      <c r="P311" s="681"/>
      <c r="Q311" s="669"/>
    </row>
    <row r="312" spans="1:17" ht="14.4" customHeight="1" x14ac:dyDescent="0.3">
      <c r="A312" s="664" t="s">
        <v>6113</v>
      </c>
      <c r="B312" s="665" t="s">
        <v>5563</v>
      </c>
      <c r="C312" s="665" t="s">
        <v>4854</v>
      </c>
      <c r="D312" s="665" t="s">
        <v>6357</v>
      </c>
      <c r="E312" s="665" t="s">
        <v>6358</v>
      </c>
      <c r="F312" s="668"/>
      <c r="G312" s="668"/>
      <c r="H312" s="668"/>
      <c r="I312" s="668"/>
      <c r="J312" s="668">
        <v>7</v>
      </c>
      <c r="K312" s="668">
        <v>28945.63</v>
      </c>
      <c r="L312" s="668"/>
      <c r="M312" s="668">
        <v>4135.09</v>
      </c>
      <c r="N312" s="668">
        <v>6</v>
      </c>
      <c r="O312" s="668">
        <v>24810.54</v>
      </c>
      <c r="P312" s="681"/>
      <c r="Q312" s="669">
        <v>4135.09</v>
      </c>
    </row>
    <row r="313" spans="1:17" ht="14.4" customHeight="1" x14ac:dyDescent="0.3">
      <c r="A313" s="664" t="s">
        <v>6113</v>
      </c>
      <c r="B313" s="665" t="s">
        <v>5563</v>
      </c>
      <c r="C313" s="665" t="s">
        <v>4854</v>
      </c>
      <c r="D313" s="665" t="s">
        <v>6359</v>
      </c>
      <c r="E313" s="665" t="s">
        <v>6154</v>
      </c>
      <c r="F313" s="668"/>
      <c r="G313" s="668"/>
      <c r="H313" s="668"/>
      <c r="I313" s="668"/>
      <c r="J313" s="668"/>
      <c r="K313" s="668"/>
      <c r="L313" s="668"/>
      <c r="M313" s="668"/>
      <c r="N313" s="668">
        <v>2</v>
      </c>
      <c r="O313" s="668">
        <v>17073.099999999999</v>
      </c>
      <c r="P313" s="681"/>
      <c r="Q313" s="669">
        <v>8536.5499999999993</v>
      </c>
    </row>
    <row r="314" spans="1:17" ht="14.4" customHeight="1" x14ac:dyDescent="0.3">
      <c r="A314" s="664" t="s">
        <v>6113</v>
      </c>
      <c r="B314" s="665" t="s">
        <v>5563</v>
      </c>
      <c r="C314" s="665" t="s">
        <v>4854</v>
      </c>
      <c r="D314" s="665" t="s">
        <v>6360</v>
      </c>
      <c r="E314" s="665" t="s">
        <v>6361</v>
      </c>
      <c r="F314" s="668"/>
      <c r="G314" s="668"/>
      <c r="H314" s="668"/>
      <c r="I314" s="668"/>
      <c r="J314" s="668">
        <v>2</v>
      </c>
      <c r="K314" s="668">
        <v>88142.720000000001</v>
      </c>
      <c r="L314" s="668"/>
      <c r="M314" s="668">
        <v>44071.360000000001</v>
      </c>
      <c r="N314" s="668">
        <v>8</v>
      </c>
      <c r="O314" s="668">
        <v>352570.87999999995</v>
      </c>
      <c r="P314" s="681"/>
      <c r="Q314" s="669">
        <v>44071.359999999993</v>
      </c>
    </row>
    <row r="315" spans="1:17" ht="14.4" customHeight="1" x14ac:dyDescent="0.3">
      <c r="A315" s="664" t="s">
        <v>6113</v>
      </c>
      <c r="B315" s="665" t="s">
        <v>5563</v>
      </c>
      <c r="C315" s="665" t="s">
        <v>4854</v>
      </c>
      <c r="D315" s="665" t="s">
        <v>6362</v>
      </c>
      <c r="E315" s="665" t="s">
        <v>6363</v>
      </c>
      <c r="F315" s="668"/>
      <c r="G315" s="668"/>
      <c r="H315" s="668"/>
      <c r="I315" s="668"/>
      <c r="J315" s="668">
        <v>1</v>
      </c>
      <c r="K315" s="668">
        <v>71000</v>
      </c>
      <c r="L315" s="668"/>
      <c r="M315" s="668">
        <v>71000</v>
      </c>
      <c r="N315" s="668"/>
      <c r="O315" s="668"/>
      <c r="P315" s="681"/>
      <c r="Q315" s="669"/>
    </row>
    <row r="316" spans="1:17" ht="14.4" customHeight="1" x14ac:dyDescent="0.3">
      <c r="A316" s="664" t="s">
        <v>6113</v>
      </c>
      <c r="B316" s="665" t="s">
        <v>5563</v>
      </c>
      <c r="C316" s="665" t="s">
        <v>4854</v>
      </c>
      <c r="D316" s="665" t="s">
        <v>6364</v>
      </c>
      <c r="E316" s="665" t="s">
        <v>6365</v>
      </c>
      <c r="F316" s="668"/>
      <c r="G316" s="668"/>
      <c r="H316" s="668"/>
      <c r="I316" s="668"/>
      <c r="J316" s="668">
        <v>2</v>
      </c>
      <c r="K316" s="668">
        <v>69300</v>
      </c>
      <c r="L316" s="668"/>
      <c r="M316" s="668">
        <v>34650</v>
      </c>
      <c r="N316" s="668">
        <v>10</v>
      </c>
      <c r="O316" s="668">
        <v>346500</v>
      </c>
      <c r="P316" s="681"/>
      <c r="Q316" s="669">
        <v>34650</v>
      </c>
    </row>
    <row r="317" spans="1:17" ht="14.4" customHeight="1" x14ac:dyDescent="0.3">
      <c r="A317" s="664" t="s">
        <v>6113</v>
      </c>
      <c r="B317" s="665" t="s">
        <v>5563</v>
      </c>
      <c r="C317" s="665" t="s">
        <v>4854</v>
      </c>
      <c r="D317" s="665" t="s">
        <v>6366</v>
      </c>
      <c r="E317" s="665" t="s">
        <v>6367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88685.78</v>
      </c>
      <c r="P317" s="681"/>
      <c r="Q317" s="669">
        <v>88685.78</v>
      </c>
    </row>
    <row r="318" spans="1:17" ht="14.4" customHeight="1" x14ac:dyDescent="0.3">
      <c r="A318" s="664" t="s">
        <v>6113</v>
      </c>
      <c r="B318" s="665" t="s">
        <v>5563</v>
      </c>
      <c r="C318" s="665" t="s">
        <v>4854</v>
      </c>
      <c r="D318" s="665" t="s">
        <v>6368</v>
      </c>
      <c r="E318" s="665" t="s">
        <v>6369</v>
      </c>
      <c r="F318" s="668"/>
      <c r="G318" s="668"/>
      <c r="H318" s="668"/>
      <c r="I318" s="668"/>
      <c r="J318" s="668"/>
      <c r="K318" s="668"/>
      <c r="L318" s="668"/>
      <c r="M318" s="668"/>
      <c r="N318" s="668">
        <v>2</v>
      </c>
      <c r="O318" s="668">
        <v>189834.64</v>
      </c>
      <c r="P318" s="681"/>
      <c r="Q318" s="669">
        <v>94917.32</v>
      </c>
    </row>
    <row r="319" spans="1:17" ht="14.4" customHeight="1" x14ac:dyDescent="0.3">
      <c r="A319" s="664" t="s">
        <v>6113</v>
      </c>
      <c r="B319" s="665" t="s">
        <v>5563</v>
      </c>
      <c r="C319" s="665" t="s">
        <v>4854</v>
      </c>
      <c r="D319" s="665" t="s">
        <v>6370</v>
      </c>
      <c r="E319" s="665" t="s">
        <v>6371</v>
      </c>
      <c r="F319" s="668"/>
      <c r="G319" s="668"/>
      <c r="H319" s="668"/>
      <c r="I319" s="668"/>
      <c r="J319" s="668"/>
      <c r="K319" s="668"/>
      <c r="L319" s="668"/>
      <c r="M319" s="668"/>
      <c r="N319" s="668">
        <v>5</v>
      </c>
      <c r="O319" s="668">
        <v>181125</v>
      </c>
      <c r="P319" s="681"/>
      <c r="Q319" s="669">
        <v>36225</v>
      </c>
    </row>
    <row r="320" spans="1:17" ht="14.4" customHeight="1" x14ac:dyDescent="0.3">
      <c r="A320" s="664" t="s">
        <v>6113</v>
      </c>
      <c r="B320" s="665" t="s">
        <v>5563</v>
      </c>
      <c r="C320" s="665" t="s">
        <v>4854</v>
      </c>
      <c r="D320" s="665" t="s">
        <v>6372</v>
      </c>
      <c r="E320" s="665" t="s">
        <v>6373</v>
      </c>
      <c r="F320" s="668"/>
      <c r="G320" s="668"/>
      <c r="H320" s="668"/>
      <c r="I320" s="668"/>
      <c r="J320" s="668"/>
      <c r="K320" s="668"/>
      <c r="L320" s="668"/>
      <c r="M320" s="668"/>
      <c r="N320" s="668">
        <v>1</v>
      </c>
      <c r="O320" s="668">
        <v>29653.88</v>
      </c>
      <c r="P320" s="681"/>
      <c r="Q320" s="669">
        <v>29653.88</v>
      </c>
    </row>
    <row r="321" spans="1:17" ht="14.4" customHeight="1" x14ac:dyDescent="0.3">
      <c r="A321" s="664" t="s">
        <v>6113</v>
      </c>
      <c r="B321" s="665" t="s">
        <v>5563</v>
      </c>
      <c r="C321" s="665" t="s">
        <v>4854</v>
      </c>
      <c r="D321" s="665" t="s">
        <v>6374</v>
      </c>
      <c r="E321" s="665" t="s">
        <v>6375</v>
      </c>
      <c r="F321" s="668">
        <v>1</v>
      </c>
      <c r="G321" s="668">
        <v>9762</v>
      </c>
      <c r="H321" s="668">
        <v>1</v>
      </c>
      <c r="I321" s="668">
        <v>9762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6113</v>
      </c>
      <c r="B322" s="665" t="s">
        <v>5563</v>
      </c>
      <c r="C322" s="665" t="s">
        <v>4854</v>
      </c>
      <c r="D322" s="665" t="s">
        <v>6376</v>
      </c>
      <c r="E322" s="665" t="s">
        <v>6377</v>
      </c>
      <c r="F322" s="668"/>
      <c r="G322" s="668"/>
      <c r="H322" s="668"/>
      <c r="I322" s="668"/>
      <c r="J322" s="668"/>
      <c r="K322" s="668"/>
      <c r="L322" s="668"/>
      <c r="M322" s="668"/>
      <c r="N322" s="668">
        <v>2</v>
      </c>
      <c r="O322" s="668">
        <v>93801.279999999999</v>
      </c>
      <c r="P322" s="681"/>
      <c r="Q322" s="669">
        <v>46900.639999999999</v>
      </c>
    </row>
    <row r="323" spans="1:17" ht="14.4" customHeight="1" x14ac:dyDescent="0.3">
      <c r="A323" s="664" t="s">
        <v>6113</v>
      </c>
      <c r="B323" s="665" t="s">
        <v>5563</v>
      </c>
      <c r="C323" s="665" t="s">
        <v>4854</v>
      </c>
      <c r="D323" s="665" t="s">
        <v>6378</v>
      </c>
      <c r="E323" s="665" t="s">
        <v>6379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902.47</v>
      </c>
      <c r="P323" s="681"/>
      <c r="Q323" s="669">
        <v>902.47</v>
      </c>
    </row>
    <row r="324" spans="1:17" ht="14.4" customHeight="1" x14ac:dyDescent="0.3">
      <c r="A324" s="664" t="s">
        <v>6113</v>
      </c>
      <c r="B324" s="665" t="s">
        <v>5563</v>
      </c>
      <c r="C324" s="665" t="s">
        <v>4854</v>
      </c>
      <c r="D324" s="665" t="s">
        <v>6380</v>
      </c>
      <c r="E324" s="665" t="s">
        <v>6381</v>
      </c>
      <c r="F324" s="668"/>
      <c r="G324" s="668"/>
      <c r="H324" s="668"/>
      <c r="I324" s="668"/>
      <c r="J324" s="668"/>
      <c r="K324" s="668"/>
      <c r="L324" s="668"/>
      <c r="M324" s="668"/>
      <c r="N324" s="668">
        <v>1</v>
      </c>
      <c r="O324" s="668">
        <v>2746.99</v>
      </c>
      <c r="P324" s="681"/>
      <c r="Q324" s="669">
        <v>2746.99</v>
      </c>
    </row>
    <row r="325" spans="1:17" ht="14.4" customHeight="1" x14ac:dyDescent="0.3">
      <c r="A325" s="664" t="s">
        <v>6113</v>
      </c>
      <c r="B325" s="665" t="s">
        <v>5563</v>
      </c>
      <c r="C325" s="665" t="s">
        <v>4854</v>
      </c>
      <c r="D325" s="665" t="s">
        <v>6382</v>
      </c>
      <c r="E325" s="665" t="s">
        <v>6320</v>
      </c>
      <c r="F325" s="668">
        <v>1</v>
      </c>
      <c r="G325" s="668">
        <v>1547.39</v>
      </c>
      <c r="H325" s="668">
        <v>1</v>
      </c>
      <c r="I325" s="668">
        <v>1547.39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6113</v>
      </c>
      <c r="B326" s="665" t="s">
        <v>5563</v>
      </c>
      <c r="C326" s="665" t="s">
        <v>4854</v>
      </c>
      <c r="D326" s="665" t="s">
        <v>6383</v>
      </c>
      <c r="E326" s="665" t="s">
        <v>6384</v>
      </c>
      <c r="F326" s="668"/>
      <c r="G326" s="668"/>
      <c r="H326" s="668"/>
      <c r="I326" s="668"/>
      <c r="J326" s="668"/>
      <c r="K326" s="668"/>
      <c r="L326" s="668"/>
      <c r="M326" s="668"/>
      <c r="N326" s="668">
        <v>2</v>
      </c>
      <c r="O326" s="668">
        <v>338510.19</v>
      </c>
      <c r="P326" s="681"/>
      <c r="Q326" s="669">
        <v>169255.095</v>
      </c>
    </row>
    <row r="327" spans="1:17" ht="14.4" customHeight="1" x14ac:dyDescent="0.3">
      <c r="A327" s="664" t="s">
        <v>6113</v>
      </c>
      <c r="B327" s="665" t="s">
        <v>5563</v>
      </c>
      <c r="C327" s="665" t="s">
        <v>4854</v>
      </c>
      <c r="D327" s="665" t="s">
        <v>6385</v>
      </c>
      <c r="E327" s="665" t="s">
        <v>6386</v>
      </c>
      <c r="F327" s="668"/>
      <c r="G327" s="668"/>
      <c r="H327" s="668"/>
      <c r="I327" s="668"/>
      <c r="J327" s="668"/>
      <c r="K327" s="668"/>
      <c r="L327" s="668"/>
      <c r="M327" s="668"/>
      <c r="N327" s="668">
        <v>2</v>
      </c>
      <c r="O327" s="668">
        <v>338510.19</v>
      </c>
      <c r="P327" s="681"/>
      <c r="Q327" s="669">
        <v>169255.095</v>
      </c>
    </row>
    <row r="328" spans="1:17" ht="14.4" customHeight="1" x14ac:dyDescent="0.3">
      <c r="A328" s="664" t="s">
        <v>6113</v>
      </c>
      <c r="B328" s="665" t="s">
        <v>5563</v>
      </c>
      <c r="C328" s="665" t="s">
        <v>4694</v>
      </c>
      <c r="D328" s="665" t="s">
        <v>6387</v>
      </c>
      <c r="E328" s="665" t="s">
        <v>6388</v>
      </c>
      <c r="F328" s="668">
        <v>1</v>
      </c>
      <c r="G328" s="668">
        <v>206</v>
      </c>
      <c r="H328" s="668">
        <v>1</v>
      </c>
      <c r="I328" s="668">
        <v>206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6113</v>
      </c>
      <c r="B329" s="665" t="s">
        <v>5563</v>
      </c>
      <c r="C329" s="665" t="s">
        <v>4694</v>
      </c>
      <c r="D329" s="665" t="s">
        <v>6389</v>
      </c>
      <c r="E329" s="665" t="s">
        <v>6390</v>
      </c>
      <c r="F329" s="668"/>
      <c r="G329" s="668"/>
      <c r="H329" s="668"/>
      <c r="I329" s="668"/>
      <c r="J329" s="668">
        <v>1</v>
      </c>
      <c r="K329" s="668">
        <v>151</v>
      </c>
      <c r="L329" s="668"/>
      <c r="M329" s="668">
        <v>151</v>
      </c>
      <c r="N329" s="668">
        <v>1</v>
      </c>
      <c r="O329" s="668">
        <v>155</v>
      </c>
      <c r="P329" s="681"/>
      <c r="Q329" s="669">
        <v>155</v>
      </c>
    </row>
    <row r="330" spans="1:17" ht="14.4" customHeight="1" x14ac:dyDescent="0.3">
      <c r="A330" s="664" t="s">
        <v>6113</v>
      </c>
      <c r="B330" s="665" t="s">
        <v>5563</v>
      </c>
      <c r="C330" s="665" t="s">
        <v>4694</v>
      </c>
      <c r="D330" s="665" t="s">
        <v>6391</v>
      </c>
      <c r="E330" s="665" t="s">
        <v>6392</v>
      </c>
      <c r="F330" s="668">
        <v>1</v>
      </c>
      <c r="G330" s="668">
        <v>182</v>
      </c>
      <c r="H330" s="668">
        <v>1</v>
      </c>
      <c r="I330" s="668">
        <v>182</v>
      </c>
      <c r="J330" s="668">
        <v>3</v>
      </c>
      <c r="K330" s="668">
        <v>549</v>
      </c>
      <c r="L330" s="668">
        <v>3.0164835164835164</v>
      </c>
      <c r="M330" s="668">
        <v>183</v>
      </c>
      <c r="N330" s="668">
        <v>5</v>
      </c>
      <c r="O330" s="668">
        <v>935</v>
      </c>
      <c r="P330" s="681">
        <v>5.1373626373626378</v>
      </c>
      <c r="Q330" s="669">
        <v>187</v>
      </c>
    </row>
    <row r="331" spans="1:17" ht="14.4" customHeight="1" x14ac:dyDescent="0.3">
      <c r="A331" s="664" t="s">
        <v>6113</v>
      </c>
      <c r="B331" s="665" t="s">
        <v>5563</v>
      </c>
      <c r="C331" s="665" t="s">
        <v>4694</v>
      </c>
      <c r="D331" s="665" t="s">
        <v>6393</v>
      </c>
      <c r="E331" s="665" t="s">
        <v>6394</v>
      </c>
      <c r="F331" s="668">
        <v>5</v>
      </c>
      <c r="G331" s="668">
        <v>624</v>
      </c>
      <c r="H331" s="668">
        <v>1</v>
      </c>
      <c r="I331" s="668">
        <v>124.8</v>
      </c>
      <c r="J331" s="668">
        <v>5</v>
      </c>
      <c r="K331" s="668">
        <v>625</v>
      </c>
      <c r="L331" s="668">
        <v>1.0016025641025641</v>
      </c>
      <c r="M331" s="668">
        <v>125</v>
      </c>
      <c r="N331" s="668">
        <v>8</v>
      </c>
      <c r="O331" s="668">
        <v>1024</v>
      </c>
      <c r="P331" s="681">
        <v>1.641025641025641</v>
      </c>
      <c r="Q331" s="669">
        <v>128</v>
      </c>
    </row>
    <row r="332" spans="1:17" ht="14.4" customHeight="1" x14ac:dyDescent="0.3">
      <c r="A332" s="664" t="s">
        <v>6113</v>
      </c>
      <c r="B332" s="665" t="s">
        <v>5563</v>
      </c>
      <c r="C332" s="665" t="s">
        <v>4694</v>
      </c>
      <c r="D332" s="665" t="s">
        <v>6395</v>
      </c>
      <c r="E332" s="665" t="s">
        <v>6396</v>
      </c>
      <c r="F332" s="668">
        <v>13</v>
      </c>
      <c r="G332" s="668">
        <v>2833</v>
      </c>
      <c r="H332" s="668">
        <v>1</v>
      </c>
      <c r="I332" s="668">
        <v>217.92307692307693</v>
      </c>
      <c r="J332" s="668">
        <v>4</v>
      </c>
      <c r="K332" s="668">
        <v>876</v>
      </c>
      <c r="L332" s="668">
        <v>0.30921284857042003</v>
      </c>
      <c r="M332" s="668">
        <v>219</v>
      </c>
      <c r="N332" s="668">
        <v>12</v>
      </c>
      <c r="O332" s="668">
        <v>2676</v>
      </c>
      <c r="P332" s="681">
        <v>0.94458171549594072</v>
      </c>
      <c r="Q332" s="669">
        <v>223</v>
      </c>
    </row>
    <row r="333" spans="1:17" ht="14.4" customHeight="1" x14ac:dyDescent="0.3">
      <c r="A333" s="664" t="s">
        <v>6113</v>
      </c>
      <c r="B333" s="665" t="s">
        <v>5563</v>
      </c>
      <c r="C333" s="665" t="s">
        <v>4694</v>
      </c>
      <c r="D333" s="665" t="s">
        <v>6397</v>
      </c>
      <c r="E333" s="665" t="s">
        <v>6398</v>
      </c>
      <c r="F333" s="668">
        <v>1</v>
      </c>
      <c r="G333" s="668">
        <v>217</v>
      </c>
      <c r="H333" s="668">
        <v>1</v>
      </c>
      <c r="I333" s="668">
        <v>217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6113</v>
      </c>
      <c r="B334" s="665" t="s">
        <v>5563</v>
      </c>
      <c r="C334" s="665" t="s">
        <v>4694</v>
      </c>
      <c r="D334" s="665" t="s">
        <v>6399</v>
      </c>
      <c r="E334" s="665" t="s">
        <v>6400</v>
      </c>
      <c r="F334" s="668">
        <v>8</v>
      </c>
      <c r="G334" s="668">
        <v>1757</v>
      </c>
      <c r="H334" s="668">
        <v>1</v>
      </c>
      <c r="I334" s="668">
        <v>219.625</v>
      </c>
      <c r="J334" s="668">
        <v>6</v>
      </c>
      <c r="K334" s="668">
        <v>1326</v>
      </c>
      <c r="L334" s="668">
        <v>0.75469550369948779</v>
      </c>
      <c r="M334" s="668">
        <v>221</v>
      </c>
      <c r="N334" s="668">
        <v>5</v>
      </c>
      <c r="O334" s="668">
        <v>1125</v>
      </c>
      <c r="P334" s="681">
        <v>0.64029595902105862</v>
      </c>
      <c r="Q334" s="669">
        <v>225</v>
      </c>
    </row>
    <row r="335" spans="1:17" ht="14.4" customHeight="1" x14ac:dyDescent="0.3">
      <c r="A335" s="664" t="s">
        <v>6113</v>
      </c>
      <c r="B335" s="665" t="s">
        <v>5563</v>
      </c>
      <c r="C335" s="665" t="s">
        <v>4694</v>
      </c>
      <c r="D335" s="665" t="s">
        <v>6401</v>
      </c>
      <c r="E335" s="665" t="s">
        <v>6402</v>
      </c>
      <c r="F335" s="668">
        <v>1</v>
      </c>
      <c r="G335" s="668">
        <v>612</v>
      </c>
      <c r="H335" s="668">
        <v>1</v>
      </c>
      <c r="I335" s="668">
        <v>612</v>
      </c>
      <c r="J335" s="668"/>
      <c r="K335" s="668"/>
      <c r="L335" s="668"/>
      <c r="M335" s="668"/>
      <c r="N335" s="668">
        <v>1</v>
      </c>
      <c r="O335" s="668">
        <v>625</v>
      </c>
      <c r="P335" s="681">
        <v>1.0212418300653594</v>
      </c>
      <c r="Q335" s="669">
        <v>625</v>
      </c>
    </row>
    <row r="336" spans="1:17" ht="14.4" customHeight="1" x14ac:dyDescent="0.3">
      <c r="A336" s="664" t="s">
        <v>6113</v>
      </c>
      <c r="B336" s="665" t="s">
        <v>5563</v>
      </c>
      <c r="C336" s="665" t="s">
        <v>4694</v>
      </c>
      <c r="D336" s="665" t="s">
        <v>5564</v>
      </c>
      <c r="E336" s="665" t="s">
        <v>5565</v>
      </c>
      <c r="F336" s="668"/>
      <c r="G336" s="668"/>
      <c r="H336" s="668"/>
      <c r="I336" s="668"/>
      <c r="J336" s="668">
        <v>1</v>
      </c>
      <c r="K336" s="668">
        <v>259</v>
      </c>
      <c r="L336" s="668"/>
      <c r="M336" s="668">
        <v>259</v>
      </c>
      <c r="N336" s="668"/>
      <c r="O336" s="668"/>
      <c r="P336" s="681"/>
      <c r="Q336" s="669"/>
    </row>
    <row r="337" spans="1:17" ht="14.4" customHeight="1" x14ac:dyDescent="0.3">
      <c r="A337" s="664" t="s">
        <v>6113</v>
      </c>
      <c r="B337" s="665" t="s">
        <v>5563</v>
      </c>
      <c r="C337" s="665" t="s">
        <v>4694</v>
      </c>
      <c r="D337" s="665" t="s">
        <v>6403</v>
      </c>
      <c r="E337" s="665" t="s">
        <v>6404</v>
      </c>
      <c r="F337" s="668">
        <v>23</v>
      </c>
      <c r="G337" s="668">
        <v>7549</v>
      </c>
      <c r="H337" s="668">
        <v>1</v>
      </c>
      <c r="I337" s="668">
        <v>328.21739130434781</v>
      </c>
      <c r="J337" s="668">
        <v>12</v>
      </c>
      <c r="K337" s="668">
        <v>3960</v>
      </c>
      <c r="L337" s="668">
        <v>0.52457279109815869</v>
      </c>
      <c r="M337" s="668">
        <v>330</v>
      </c>
      <c r="N337" s="668">
        <v>3</v>
      </c>
      <c r="O337" s="668">
        <v>1047</v>
      </c>
      <c r="P337" s="681">
        <v>0.13869386673731621</v>
      </c>
      <c r="Q337" s="669">
        <v>349</v>
      </c>
    </row>
    <row r="338" spans="1:17" ht="14.4" customHeight="1" x14ac:dyDescent="0.3">
      <c r="A338" s="664" t="s">
        <v>6113</v>
      </c>
      <c r="B338" s="665" t="s">
        <v>5563</v>
      </c>
      <c r="C338" s="665" t="s">
        <v>4694</v>
      </c>
      <c r="D338" s="665" t="s">
        <v>6405</v>
      </c>
      <c r="E338" s="665" t="s">
        <v>6406</v>
      </c>
      <c r="F338" s="668">
        <v>5</v>
      </c>
      <c r="G338" s="668">
        <v>68585</v>
      </c>
      <c r="H338" s="668">
        <v>1</v>
      </c>
      <c r="I338" s="668">
        <v>13717</v>
      </c>
      <c r="J338" s="668">
        <v>6</v>
      </c>
      <c r="K338" s="668">
        <v>82344</v>
      </c>
      <c r="L338" s="668">
        <v>1.2006123788000291</v>
      </c>
      <c r="M338" s="668">
        <v>13724</v>
      </c>
      <c r="N338" s="668">
        <v>7</v>
      </c>
      <c r="O338" s="668">
        <v>96908</v>
      </c>
      <c r="P338" s="681">
        <v>1.4129620179339506</v>
      </c>
      <c r="Q338" s="669">
        <v>13844</v>
      </c>
    </row>
    <row r="339" spans="1:17" ht="14.4" customHeight="1" x14ac:dyDescent="0.3">
      <c r="A339" s="664" t="s">
        <v>6113</v>
      </c>
      <c r="B339" s="665" t="s">
        <v>5563</v>
      </c>
      <c r="C339" s="665" t="s">
        <v>4694</v>
      </c>
      <c r="D339" s="665" t="s">
        <v>6407</v>
      </c>
      <c r="E339" s="665" t="s">
        <v>6408</v>
      </c>
      <c r="F339" s="668"/>
      <c r="G339" s="668"/>
      <c r="H339" s="668"/>
      <c r="I339" s="668"/>
      <c r="J339" s="668"/>
      <c r="K339" s="668"/>
      <c r="L339" s="668"/>
      <c r="M339" s="668"/>
      <c r="N339" s="668">
        <v>1</v>
      </c>
      <c r="O339" s="668">
        <v>4576</v>
      </c>
      <c r="P339" s="681"/>
      <c r="Q339" s="669">
        <v>4576</v>
      </c>
    </row>
    <row r="340" spans="1:17" ht="14.4" customHeight="1" x14ac:dyDescent="0.3">
      <c r="A340" s="664" t="s">
        <v>6113</v>
      </c>
      <c r="B340" s="665" t="s">
        <v>5563</v>
      </c>
      <c r="C340" s="665" t="s">
        <v>4694</v>
      </c>
      <c r="D340" s="665" t="s">
        <v>6409</v>
      </c>
      <c r="E340" s="665" t="s">
        <v>6410</v>
      </c>
      <c r="F340" s="668">
        <v>295</v>
      </c>
      <c r="G340" s="668">
        <v>1219257</v>
      </c>
      <c r="H340" s="668">
        <v>1</v>
      </c>
      <c r="I340" s="668">
        <v>4133.0745762711867</v>
      </c>
      <c r="J340" s="668">
        <v>301</v>
      </c>
      <c r="K340" s="668">
        <v>1245839</v>
      </c>
      <c r="L340" s="668">
        <v>1.0218018022451378</v>
      </c>
      <c r="M340" s="668">
        <v>4139</v>
      </c>
      <c r="N340" s="668">
        <v>300</v>
      </c>
      <c r="O340" s="668">
        <v>1249200</v>
      </c>
      <c r="P340" s="681">
        <v>1.0245583990905938</v>
      </c>
      <c r="Q340" s="669">
        <v>4164</v>
      </c>
    </row>
    <row r="341" spans="1:17" ht="14.4" customHeight="1" x14ac:dyDescent="0.3">
      <c r="A341" s="664" t="s">
        <v>6113</v>
      </c>
      <c r="B341" s="665" t="s">
        <v>5563</v>
      </c>
      <c r="C341" s="665" t="s">
        <v>4694</v>
      </c>
      <c r="D341" s="665" t="s">
        <v>6411</v>
      </c>
      <c r="E341" s="665" t="s">
        <v>6412</v>
      </c>
      <c r="F341" s="668">
        <v>2</v>
      </c>
      <c r="G341" s="668">
        <v>12520</v>
      </c>
      <c r="H341" s="668">
        <v>1</v>
      </c>
      <c r="I341" s="668">
        <v>6260</v>
      </c>
      <c r="J341" s="668">
        <v>2</v>
      </c>
      <c r="K341" s="668">
        <v>12528</v>
      </c>
      <c r="L341" s="668">
        <v>1.0006389776357827</v>
      </c>
      <c r="M341" s="668">
        <v>6264</v>
      </c>
      <c r="N341" s="668">
        <v>2</v>
      </c>
      <c r="O341" s="668">
        <v>12638</v>
      </c>
      <c r="P341" s="681">
        <v>1.0094249201277956</v>
      </c>
      <c r="Q341" s="669">
        <v>6319</v>
      </c>
    </row>
    <row r="342" spans="1:17" ht="14.4" customHeight="1" x14ac:dyDescent="0.3">
      <c r="A342" s="664" t="s">
        <v>6113</v>
      </c>
      <c r="B342" s="665" t="s">
        <v>5563</v>
      </c>
      <c r="C342" s="665" t="s">
        <v>4694</v>
      </c>
      <c r="D342" s="665" t="s">
        <v>6413</v>
      </c>
      <c r="E342" s="665" t="s">
        <v>6414</v>
      </c>
      <c r="F342" s="668">
        <v>60</v>
      </c>
      <c r="G342" s="668">
        <v>903644</v>
      </c>
      <c r="H342" s="668">
        <v>1</v>
      </c>
      <c r="I342" s="668">
        <v>15060.733333333334</v>
      </c>
      <c r="J342" s="668">
        <v>55</v>
      </c>
      <c r="K342" s="668">
        <v>828960</v>
      </c>
      <c r="L342" s="668">
        <v>0.91735240869191848</v>
      </c>
      <c r="M342" s="668">
        <v>15072</v>
      </c>
      <c r="N342" s="668">
        <v>45</v>
      </c>
      <c r="O342" s="668">
        <v>686700</v>
      </c>
      <c r="P342" s="681">
        <v>0.75992315557896695</v>
      </c>
      <c r="Q342" s="669">
        <v>15260</v>
      </c>
    </row>
    <row r="343" spans="1:17" ht="14.4" customHeight="1" x14ac:dyDescent="0.3">
      <c r="A343" s="664" t="s">
        <v>6113</v>
      </c>
      <c r="B343" s="665" t="s">
        <v>5563</v>
      </c>
      <c r="C343" s="665" t="s">
        <v>4694</v>
      </c>
      <c r="D343" s="665" t="s">
        <v>6415</v>
      </c>
      <c r="E343" s="665" t="s">
        <v>6416</v>
      </c>
      <c r="F343" s="668">
        <v>941</v>
      </c>
      <c r="G343" s="668">
        <v>3594223</v>
      </c>
      <c r="H343" s="668">
        <v>1</v>
      </c>
      <c r="I343" s="668">
        <v>3819.5781083953243</v>
      </c>
      <c r="J343" s="668">
        <v>877</v>
      </c>
      <c r="K343" s="668">
        <v>3353648</v>
      </c>
      <c r="L343" s="668">
        <v>0.93306620095636805</v>
      </c>
      <c r="M343" s="668">
        <v>3824</v>
      </c>
      <c r="N343" s="668">
        <v>864</v>
      </c>
      <c r="O343" s="668">
        <v>3335040</v>
      </c>
      <c r="P343" s="681">
        <v>0.92788900410464237</v>
      </c>
      <c r="Q343" s="669">
        <v>3860</v>
      </c>
    </row>
    <row r="344" spans="1:17" ht="14.4" customHeight="1" x14ac:dyDescent="0.3">
      <c r="A344" s="664" t="s">
        <v>6113</v>
      </c>
      <c r="B344" s="665" t="s">
        <v>5563</v>
      </c>
      <c r="C344" s="665" t="s">
        <v>4694</v>
      </c>
      <c r="D344" s="665" t="s">
        <v>6417</v>
      </c>
      <c r="E344" s="665" t="s">
        <v>6418</v>
      </c>
      <c r="F344" s="668">
        <v>29</v>
      </c>
      <c r="G344" s="668">
        <v>149526</v>
      </c>
      <c r="H344" s="668">
        <v>1</v>
      </c>
      <c r="I344" s="668">
        <v>5156.0689655172409</v>
      </c>
      <c r="J344" s="668">
        <v>23</v>
      </c>
      <c r="K344" s="668">
        <v>118726</v>
      </c>
      <c r="L344" s="668">
        <v>0.79401575645707101</v>
      </c>
      <c r="M344" s="668">
        <v>5162</v>
      </c>
      <c r="N344" s="668">
        <v>28</v>
      </c>
      <c r="O344" s="668">
        <v>145880</v>
      </c>
      <c r="P344" s="681">
        <v>0.97561628078060003</v>
      </c>
      <c r="Q344" s="669">
        <v>5210</v>
      </c>
    </row>
    <row r="345" spans="1:17" ht="14.4" customHeight="1" x14ac:dyDescent="0.3">
      <c r="A345" s="664" t="s">
        <v>6113</v>
      </c>
      <c r="B345" s="665" t="s">
        <v>5563</v>
      </c>
      <c r="C345" s="665" t="s">
        <v>4694</v>
      </c>
      <c r="D345" s="665" t="s">
        <v>6419</v>
      </c>
      <c r="E345" s="665" t="s">
        <v>6420</v>
      </c>
      <c r="F345" s="668">
        <v>787</v>
      </c>
      <c r="G345" s="668">
        <v>6174088</v>
      </c>
      <c r="H345" s="668">
        <v>1</v>
      </c>
      <c r="I345" s="668">
        <v>7845.0927573062263</v>
      </c>
      <c r="J345" s="668">
        <v>779</v>
      </c>
      <c r="K345" s="668">
        <v>6117487</v>
      </c>
      <c r="L345" s="668">
        <v>0.99083249218346092</v>
      </c>
      <c r="M345" s="668">
        <v>7853</v>
      </c>
      <c r="N345" s="668">
        <v>762</v>
      </c>
      <c r="O345" s="668">
        <v>6038850</v>
      </c>
      <c r="P345" s="681">
        <v>0.97809587424085953</v>
      </c>
      <c r="Q345" s="669">
        <v>7925</v>
      </c>
    </row>
    <row r="346" spans="1:17" ht="14.4" customHeight="1" x14ac:dyDescent="0.3">
      <c r="A346" s="664" t="s">
        <v>6113</v>
      </c>
      <c r="B346" s="665" t="s">
        <v>5563</v>
      </c>
      <c r="C346" s="665" t="s">
        <v>4694</v>
      </c>
      <c r="D346" s="665" t="s">
        <v>6421</v>
      </c>
      <c r="E346" s="665" t="s">
        <v>6422</v>
      </c>
      <c r="F346" s="668">
        <v>5</v>
      </c>
      <c r="G346" s="668">
        <v>4590</v>
      </c>
      <c r="H346" s="668">
        <v>1</v>
      </c>
      <c r="I346" s="668">
        <v>918</v>
      </c>
      <c r="J346" s="668">
        <v>4</v>
      </c>
      <c r="K346" s="668">
        <v>3676</v>
      </c>
      <c r="L346" s="668">
        <v>0.80087145969498907</v>
      </c>
      <c r="M346" s="668">
        <v>919</v>
      </c>
      <c r="N346" s="668">
        <v>1</v>
      </c>
      <c r="O346" s="668">
        <v>933</v>
      </c>
      <c r="P346" s="681">
        <v>0.20326797385620915</v>
      </c>
      <c r="Q346" s="669">
        <v>933</v>
      </c>
    </row>
    <row r="347" spans="1:17" ht="14.4" customHeight="1" x14ac:dyDescent="0.3">
      <c r="A347" s="664" t="s">
        <v>6113</v>
      </c>
      <c r="B347" s="665" t="s">
        <v>5563</v>
      </c>
      <c r="C347" s="665" t="s">
        <v>4694</v>
      </c>
      <c r="D347" s="665" t="s">
        <v>6423</v>
      </c>
      <c r="E347" s="665" t="s">
        <v>6424</v>
      </c>
      <c r="F347" s="668">
        <v>4</v>
      </c>
      <c r="G347" s="668">
        <v>5117</v>
      </c>
      <c r="H347" s="668">
        <v>1</v>
      </c>
      <c r="I347" s="668">
        <v>1279.25</v>
      </c>
      <c r="J347" s="668">
        <v>4</v>
      </c>
      <c r="K347" s="668">
        <v>5124</v>
      </c>
      <c r="L347" s="668">
        <v>1.0013679890560876</v>
      </c>
      <c r="M347" s="668">
        <v>1281</v>
      </c>
      <c r="N347" s="668">
        <v>3</v>
      </c>
      <c r="O347" s="668">
        <v>3879</v>
      </c>
      <c r="P347" s="681">
        <v>0.75806136408051594</v>
      </c>
      <c r="Q347" s="669">
        <v>1293</v>
      </c>
    </row>
    <row r="348" spans="1:17" ht="14.4" customHeight="1" x14ac:dyDescent="0.3">
      <c r="A348" s="664" t="s">
        <v>6113</v>
      </c>
      <c r="B348" s="665" t="s">
        <v>5563</v>
      </c>
      <c r="C348" s="665" t="s">
        <v>4694</v>
      </c>
      <c r="D348" s="665" t="s">
        <v>6425</v>
      </c>
      <c r="E348" s="665" t="s">
        <v>6426</v>
      </c>
      <c r="F348" s="668">
        <v>3</v>
      </c>
      <c r="G348" s="668">
        <v>3496</v>
      </c>
      <c r="H348" s="668">
        <v>1</v>
      </c>
      <c r="I348" s="668">
        <v>1165.3333333333333</v>
      </c>
      <c r="J348" s="668">
        <v>3</v>
      </c>
      <c r="K348" s="668">
        <v>3501</v>
      </c>
      <c r="L348" s="668">
        <v>1.0014302059496567</v>
      </c>
      <c r="M348" s="668">
        <v>1167</v>
      </c>
      <c r="N348" s="668">
        <v>2</v>
      </c>
      <c r="O348" s="668">
        <v>2354</v>
      </c>
      <c r="P348" s="681">
        <v>0.67334096109839814</v>
      </c>
      <c r="Q348" s="669">
        <v>1177</v>
      </c>
    </row>
    <row r="349" spans="1:17" ht="14.4" customHeight="1" x14ac:dyDescent="0.3">
      <c r="A349" s="664" t="s">
        <v>6113</v>
      </c>
      <c r="B349" s="665" t="s">
        <v>5563</v>
      </c>
      <c r="C349" s="665" t="s">
        <v>4694</v>
      </c>
      <c r="D349" s="665" t="s">
        <v>6427</v>
      </c>
      <c r="E349" s="665" t="s">
        <v>6428</v>
      </c>
      <c r="F349" s="668">
        <v>34</v>
      </c>
      <c r="G349" s="668">
        <v>172456</v>
      </c>
      <c r="H349" s="668">
        <v>1</v>
      </c>
      <c r="I349" s="668">
        <v>5072.2352941176468</v>
      </c>
      <c r="J349" s="668">
        <v>34</v>
      </c>
      <c r="K349" s="668">
        <v>172584</v>
      </c>
      <c r="L349" s="668">
        <v>1.000742218304959</v>
      </c>
      <c r="M349" s="668">
        <v>5076</v>
      </c>
      <c r="N349" s="668">
        <v>22</v>
      </c>
      <c r="O349" s="668">
        <v>113454</v>
      </c>
      <c r="P349" s="681">
        <v>0.65787215289697087</v>
      </c>
      <c r="Q349" s="669">
        <v>5157</v>
      </c>
    </row>
    <row r="350" spans="1:17" ht="14.4" customHeight="1" x14ac:dyDescent="0.3">
      <c r="A350" s="664" t="s">
        <v>6113</v>
      </c>
      <c r="B350" s="665" t="s">
        <v>5563</v>
      </c>
      <c r="C350" s="665" t="s">
        <v>4694</v>
      </c>
      <c r="D350" s="665" t="s">
        <v>6429</v>
      </c>
      <c r="E350" s="665" t="s">
        <v>6430</v>
      </c>
      <c r="F350" s="668"/>
      <c r="G350" s="668"/>
      <c r="H350" s="668"/>
      <c r="I350" s="668"/>
      <c r="J350" s="668">
        <v>1</v>
      </c>
      <c r="K350" s="668">
        <v>5516</v>
      </c>
      <c r="L350" s="668"/>
      <c r="M350" s="668">
        <v>5516</v>
      </c>
      <c r="N350" s="668"/>
      <c r="O350" s="668"/>
      <c r="P350" s="681"/>
      <c r="Q350" s="669"/>
    </row>
    <row r="351" spans="1:17" ht="14.4" customHeight="1" x14ac:dyDescent="0.3">
      <c r="A351" s="664" t="s">
        <v>6113</v>
      </c>
      <c r="B351" s="665" t="s">
        <v>5563</v>
      </c>
      <c r="C351" s="665" t="s">
        <v>4694</v>
      </c>
      <c r="D351" s="665" t="s">
        <v>6431</v>
      </c>
      <c r="E351" s="665" t="s">
        <v>6432</v>
      </c>
      <c r="F351" s="668">
        <v>9</v>
      </c>
      <c r="G351" s="668">
        <v>6741</v>
      </c>
      <c r="H351" s="668">
        <v>1</v>
      </c>
      <c r="I351" s="668">
        <v>749</v>
      </c>
      <c r="J351" s="668">
        <v>14</v>
      </c>
      <c r="K351" s="668">
        <v>10528</v>
      </c>
      <c r="L351" s="668">
        <v>1.5617860851505712</v>
      </c>
      <c r="M351" s="668">
        <v>752</v>
      </c>
      <c r="N351" s="668">
        <v>21</v>
      </c>
      <c r="O351" s="668">
        <v>16800</v>
      </c>
      <c r="P351" s="681">
        <v>2.4922118380062304</v>
      </c>
      <c r="Q351" s="669">
        <v>800</v>
      </c>
    </row>
    <row r="352" spans="1:17" ht="14.4" customHeight="1" x14ac:dyDescent="0.3">
      <c r="A352" s="664" t="s">
        <v>6113</v>
      </c>
      <c r="B352" s="665" t="s">
        <v>5563</v>
      </c>
      <c r="C352" s="665" t="s">
        <v>4694</v>
      </c>
      <c r="D352" s="665" t="s">
        <v>6433</v>
      </c>
      <c r="E352" s="665" t="s">
        <v>6434</v>
      </c>
      <c r="F352" s="668">
        <v>309</v>
      </c>
      <c r="G352" s="668">
        <v>53700</v>
      </c>
      <c r="H352" s="668">
        <v>1</v>
      </c>
      <c r="I352" s="668">
        <v>173.78640776699029</v>
      </c>
      <c r="J352" s="668">
        <v>293</v>
      </c>
      <c r="K352" s="668">
        <v>51275</v>
      </c>
      <c r="L352" s="668">
        <v>0.9548417132216015</v>
      </c>
      <c r="M352" s="668">
        <v>175</v>
      </c>
      <c r="N352" s="668">
        <v>299</v>
      </c>
      <c r="O352" s="668">
        <v>52923</v>
      </c>
      <c r="P352" s="681">
        <v>0.98553072625698324</v>
      </c>
      <c r="Q352" s="669">
        <v>177</v>
      </c>
    </row>
    <row r="353" spans="1:17" ht="14.4" customHeight="1" x14ac:dyDescent="0.3">
      <c r="A353" s="664" t="s">
        <v>6113</v>
      </c>
      <c r="B353" s="665" t="s">
        <v>5563</v>
      </c>
      <c r="C353" s="665" t="s">
        <v>4694</v>
      </c>
      <c r="D353" s="665" t="s">
        <v>6435</v>
      </c>
      <c r="E353" s="665" t="s">
        <v>6436</v>
      </c>
      <c r="F353" s="668">
        <v>15</v>
      </c>
      <c r="G353" s="668">
        <v>29973</v>
      </c>
      <c r="H353" s="668">
        <v>1</v>
      </c>
      <c r="I353" s="668">
        <v>1998.2</v>
      </c>
      <c r="J353" s="668">
        <v>10</v>
      </c>
      <c r="K353" s="668">
        <v>20010</v>
      </c>
      <c r="L353" s="668">
        <v>0.66760084075668102</v>
      </c>
      <c r="M353" s="668">
        <v>2001</v>
      </c>
      <c r="N353" s="668">
        <v>8</v>
      </c>
      <c r="O353" s="668">
        <v>16384</v>
      </c>
      <c r="P353" s="681">
        <v>0.54662529609982313</v>
      </c>
      <c r="Q353" s="669">
        <v>2048</v>
      </c>
    </row>
    <row r="354" spans="1:17" ht="14.4" customHeight="1" x14ac:dyDescent="0.3">
      <c r="A354" s="664" t="s">
        <v>6113</v>
      </c>
      <c r="B354" s="665" t="s">
        <v>5563</v>
      </c>
      <c r="C354" s="665" t="s">
        <v>4694</v>
      </c>
      <c r="D354" s="665" t="s">
        <v>6437</v>
      </c>
      <c r="E354" s="665" t="s">
        <v>6438</v>
      </c>
      <c r="F354" s="668">
        <v>29</v>
      </c>
      <c r="G354" s="668">
        <v>78134</v>
      </c>
      <c r="H354" s="668">
        <v>1</v>
      </c>
      <c r="I354" s="668">
        <v>2694.2758620689656</v>
      </c>
      <c r="J354" s="668">
        <v>32</v>
      </c>
      <c r="K354" s="668">
        <v>86272</v>
      </c>
      <c r="L354" s="668">
        <v>1.1041544014129572</v>
      </c>
      <c r="M354" s="668">
        <v>2696</v>
      </c>
      <c r="N354" s="668">
        <v>19</v>
      </c>
      <c r="O354" s="668">
        <v>51984</v>
      </c>
      <c r="P354" s="681">
        <v>0.66531855530242912</v>
      </c>
      <c r="Q354" s="669">
        <v>2736</v>
      </c>
    </row>
    <row r="355" spans="1:17" ht="14.4" customHeight="1" x14ac:dyDescent="0.3">
      <c r="A355" s="664" t="s">
        <v>6113</v>
      </c>
      <c r="B355" s="665" t="s">
        <v>5563</v>
      </c>
      <c r="C355" s="665" t="s">
        <v>4694</v>
      </c>
      <c r="D355" s="665" t="s">
        <v>6439</v>
      </c>
      <c r="E355" s="665" t="s">
        <v>6440</v>
      </c>
      <c r="F355" s="668">
        <v>30</v>
      </c>
      <c r="G355" s="668">
        <v>155538</v>
      </c>
      <c r="H355" s="668">
        <v>1</v>
      </c>
      <c r="I355" s="668">
        <v>5184.6000000000004</v>
      </c>
      <c r="J355" s="668">
        <v>13</v>
      </c>
      <c r="K355" s="668">
        <v>67444</v>
      </c>
      <c r="L355" s="668">
        <v>0.43361750826164669</v>
      </c>
      <c r="M355" s="668">
        <v>5188</v>
      </c>
      <c r="N355" s="668"/>
      <c r="O355" s="668"/>
      <c r="P355" s="681"/>
      <c r="Q355" s="669"/>
    </row>
    <row r="356" spans="1:17" ht="14.4" customHeight="1" x14ac:dyDescent="0.3">
      <c r="A356" s="664" t="s">
        <v>6113</v>
      </c>
      <c r="B356" s="665" t="s">
        <v>5563</v>
      </c>
      <c r="C356" s="665" t="s">
        <v>4694</v>
      </c>
      <c r="D356" s="665" t="s">
        <v>6441</v>
      </c>
      <c r="E356" s="665" t="s">
        <v>6442</v>
      </c>
      <c r="F356" s="668">
        <v>1</v>
      </c>
      <c r="G356" s="668">
        <v>661</v>
      </c>
      <c r="H356" s="668">
        <v>1</v>
      </c>
      <c r="I356" s="668">
        <v>661</v>
      </c>
      <c r="J356" s="668"/>
      <c r="K356" s="668"/>
      <c r="L356" s="668"/>
      <c r="M356" s="668"/>
      <c r="N356" s="668">
        <v>1</v>
      </c>
      <c r="O356" s="668">
        <v>674</v>
      </c>
      <c r="P356" s="681">
        <v>1.0196671709531013</v>
      </c>
      <c r="Q356" s="669">
        <v>674</v>
      </c>
    </row>
    <row r="357" spans="1:17" ht="14.4" customHeight="1" x14ac:dyDescent="0.3">
      <c r="A357" s="664" t="s">
        <v>6113</v>
      </c>
      <c r="B357" s="665" t="s">
        <v>5563</v>
      </c>
      <c r="C357" s="665" t="s">
        <v>4694</v>
      </c>
      <c r="D357" s="665" t="s">
        <v>6443</v>
      </c>
      <c r="E357" s="665" t="s">
        <v>6444</v>
      </c>
      <c r="F357" s="668">
        <v>149</v>
      </c>
      <c r="G357" s="668">
        <v>309949</v>
      </c>
      <c r="H357" s="668">
        <v>1</v>
      </c>
      <c r="I357" s="668">
        <v>2080.1946308724832</v>
      </c>
      <c r="J357" s="668">
        <v>168</v>
      </c>
      <c r="K357" s="668">
        <v>349776</v>
      </c>
      <c r="L357" s="668">
        <v>1.1284953331031879</v>
      </c>
      <c r="M357" s="668">
        <v>2082</v>
      </c>
      <c r="N357" s="668">
        <v>141</v>
      </c>
      <c r="O357" s="668">
        <v>297933</v>
      </c>
      <c r="P357" s="681">
        <v>0.96123233177071066</v>
      </c>
      <c r="Q357" s="669">
        <v>2113</v>
      </c>
    </row>
    <row r="358" spans="1:17" ht="14.4" customHeight="1" x14ac:dyDescent="0.3">
      <c r="A358" s="664" t="s">
        <v>6113</v>
      </c>
      <c r="B358" s="665" t="s">
        <v>5563</v>
      </c>
      <c r="C358" s="665" t="s">
        <v>4694</v>
      </c>
      <c r="D358" s="665" t="s">
        <v>6445</v>
      </c>
      <c r="E358" s="665" t="s">
        <v>6446</v>
      </c>
      <c r="F358" s="668">
        <v>4</v>
      </c>
      <c r="G358" s="668">
        <v>603</v>
      </c>
      <c r="H358" s="668">
        <v>1</v>
      </c>
      <c r="I358" s="668">
        <v>150.75</v>
      </c>
      <c r="J358" s="668"/>
      <c r="K358" s="668"/>
      <c r="L358" s="668"/>
      <c r="M358" s="668"/>
      <c r="N358" s="668">
        <v>1</v>
      </c>
      <c r="O358" s="668">
        <v>155</v>
      </c>
      <c r="P358" s="681">
        <v>0.25704809286898839</v>
      </c>
      <c r="Q358" s="669">
        <v>155</v>
      </c>
    </row>
    <row r="359" spans="1:17" ht="14.4" customHeight="1" x14ac:dyDescent="0.3">
      <c r="A359" s="664" t="s">
        <v>6113</v>
      </c>
      <c r="B359" s="665" t="s">
        <v>5563</v>
      </c>
      <c r="C359" s="665" t="s">
        <v>4694</v>
      </c>
      <c r="D359" s="665" t="s">
        <v>6447</v>
      </c>
      <c r="E359" s="665" t="s">
        <v>6448</v>
      </c>
      <c r="F359" s="668">
        <v>1</v>
      </c>
      <c r="G359" s="668">
        <v>194</v>
      </c>
      <c r="H359" s="668">
        <v>1</v>
      </c>
      <c r="I359" s="668">
        <v>194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6113</v>
      </c>
      <c r="B360" s="665" t="s">
        <v>5563</v>
      </c>
      <c r="C360" s="665" t="s">
        <v>4694</v>
      </c>
      <c r="D360" s="665" t="s">
        <v>6449</v>
      </c>
      <c r="E360" s="665" t="s">
        <v>6450</v>
      </c>
      <c r="F360" s="668">
        <v>41</v>
      </c>
      <c r="G360" s="668">
        <v>8132</v>
      </c>
      <c r="H360" s="668">
        <v>1</v>
      </c>
      <c r="I360" s="668">
        <v>198.34146341463415</v>
      </c>
      <c r="J360" s="668">
        <v>40</v>
      </c>
      <c r="K360" s="668">
        <v>8000</v>
      </c>
      <c r="L360" s="668">
        <v>0.98376783079193308</v>
      </c>
      <c r="M360" s="668">
        <v>200</v>
      </c>
      <c r="N360" s="668">
        <v>33</v>
      </c>
      <c r="O360" s="668">
        <v>6732</v>
      </c>
      <c r="P360" s="681">
        <v>0.82784062961141169</v>
      </c>
      <c r="Q360" s="669">
        <v>204</v>
      </c>
    </row>
    <row r="361" spans="1:17" ht="14.4" customHeight="1" x14ac:dyDescent="0.3">
      <c r="A361" s="664" t="s">
        <v>6113</v>
      </c>
      <c r="B361" s="665" t="s">
        <v>5563</v>
      </c>
      <c r="C361" s="665" t="s">
        <v>4694</v>
      </c>
      <c r="D361" s="665" t="s">
        <v>6451</v>
      </c>
      <c r="E361" s="665" t="s">
        <v>6452</v>
      </c>
      <c r="F361" s="668">
        <v>1</v>
      </c>
      <c r="G361" s="668">
        <v>417</v>
      </c>
      <c r="H361" s="668">
        <v>1</v>
      </c>
      <c r="I361" s="668">
        <v>417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6113</v>
      </c>
      <c r="B362" s="665" t="s">
        <v>5563</v>
      </c>
      <c r="C362" s="665" t="s">
        <v>4694</v>
      </c>
      <c r="D362" s="665" t="s">
        <v>6453</v>
      </c>
      <c r="E362" s="665" t="s">
        <v>6454</v>
      </c>
      <c r="F362" s="668">
        <v>2</v>
      </c>
      <c r="G362" s="668">
        <v>317</v>
      </c>
      <c r="H362" s="668">
        <v>1</v>
      </c>
      <c r="I362" s="668">
        <v>158.5</v>
      </c>
      <c r="J362" s="668">
        <v>1</v>
      </c>
      <c r="K362" s="668">
        <v>159</v>
      </c>
      <c r="L362" s="668">
        <v>0.50157728706624605</v>
      </c>
      <c r="M362" s="668">
        <v>159</v>
      </c>
      <c r="N362" s="668">
        <v>1</v>
      </c>
      <c r="O362" s="668">
        <v>163</v>
      </c>
      <c r="P362" s="681">
        <v>0.51419558359621453</v>
      </c>
      <c r="Q362" s="669">
        <v>163</v>
      </c>
    </row>
    <row r="363" spans="1:17" ht="14.4" customHeight="1" x14ac:dyDescent="0.3">
      <c r="A363" s="664" t="s">
        <v>6113</v>
      </c>
      <c r="B363" s="665" t="s">
        <v>5563</v>
      </c>
      <c r="C363" s="665" t="s">
        <v>4694</v>
      </c>
      <c r="D363" s="665" t="s">
        <v>6455</v>
      </c>
      <c r="E363" s="665" t="s">
        <v>6456</v>
      </c>
      <c r="F363" s="668">
        <v>96</v>
      </c>
      <c r="G363" s="668">
        <v>203544</v>
      </c>
      <c r="H363" s="668">
        <v>1</v>
      </c>
      <c r="I363" s="668">
        <v>2120.25</v>
      </c>
      <c r="J363" s="668">
        <v>132</v>
      </c>
      <c r="K363" s="668">
        <v>280236</v>
      </c>
      <c r="L363" s="668">
        <v>1.3767833981841764</v>
      </c>
      <c r="M363" s="668">
        <v>2123</v>
      </c>
      <c r="N363" s="668">
        <v>150</v>
      </c>
      <c r="O363" s="668">
        <v>323100</v>
      </c>
      <c r="P363" s="681">
        <v>1.5873717721966749</v>
      </c>
      <c r="Q363" s="669">
        <v>2154</v>
      </c>
    </row>
    <row r="364" spans="1:17" ht="14.4" customHeight="1" x14ac:dyDescent="0.3">
      <c r="A364" s="664" t="s">
        <v>6113</v>
      </c>
      <c r="B364" s="665" t="s">
        <v>5563</v>
      </c>
      <c r="C364" s="665" t="s">
        <v>4694</v>
      </c>
      <c r="D364" s="665" t="s">
        <v>6457</v>
      </c>
      <c r="E364" s="665" t="s">
        <v>6416</v>
      </c>
      <c r="F364" s="668">
        <v>1033</v>
      </c>
      <c r="G364" s="668">
        <v>1927870</v>
      </c>
      <c r="H364" s="668">
        <v>1</v>
      </c>
      <c r="I364" s="668">
        <v>1866.2826718296224</v>
      </c>
      <c r="J364" s="668">
        <v>1053</v>
      </c>
      <c r="K364" s="668">
        <v>1968057</v>
      </c>
      <c r="L364" s="668">
        <v>1.0208452852111398</v>
      </c>
      <c r="M364" s="668">
        <v>1869</v>
      </c>
      <c r="N364" s="668">
        <v>1018</v>
      </c>
      <c r="O364" s="668">
        <v>1921984</v>
      </c>
      <c r="P364" s="681">
        <v>0.99694688957242972</v>
      </c>
      <c r="Q364" s="669">
        <v>1888</v>
      </c>
    </row>
    <row r="365" spans="1:17" ht="14.4" customHeight="1" x14ac:dyDescent="0.3">
      <c r="A365" s="664" t="s">
        <v>6113</v>
      </c>
      <c r="B365" s="665" t="s">
        <v>5563</v>
      </c>
      <c r="C365" s="665" t="s">
        <v>4694</v>
      </c>
      <c r="D365" s="665" t="s">
        <v>6458</v>
      </c>
      <c r="E365" s="665" t="s">
        <v>6459</v>
      </c>
      <c r="F365" s="668"/>
      <c r="G365" s="668"/>
      <c r="H365" s="668"/>
      <c r="I365" s="668"/>
      <c r="J365" s="668"/>
      <c r="K365" s="668"/>
      <c r="L365" s="668"/>
      <c r="M365" s="668"/>
      <c r="N365" s="668">
        <v>2</v>
      </c>
      <c r="O365" s="668">
        <v>19674</v>
      </c>
      <c r="P365" s="681"/>
      <c r="Q365" s="669">
        <v>9837</v>
      </c>
    </row>
    <row r="366" spans="1:17" ht="14.4" customHeight="1" x14ac:dyDescent="0.3">
      <c r="A366" s="664" t="s">
        <v>6113</v>
      </c>
      <c r="B366" s="665" t="s">
        <v>5563</v>
      </c>
      <c r="C366" s="665" t="s">
        <v>4694</v>
      </c>
      <c r="D366" s="665" t="s">
        <v>6460</v>
      </c>
      <c r="E366" s="665" t="s">
        <v>6461</v>
      </c>
      <c r="F366" s="668">
        <v>590</v>
      </c>
      <c r="G366" s="668">
        <v>4951554</v>
      </c>
      <c r="H366" s="668">
        <v>1</v>
      </c>
      <c r="I366" s="668">
        <v>8392.4644067796617</v>
      </c>
      <c r="J366" s="668">
        <v>608</v>
      </c>
      <c r="K366" s="668">
        <v>5106592</v>
      </c>
      <c r="L366" s="668">
        <v>1.0313109783312471</v>
      </c>
      <c r="M366" s="668">
        <v>8399</v>
      </c>
      <c r="N366" s="668">
        <v>597</v>
      </c>
      <c r="O366" s="668">
        <v>5050023</v>
      </c>
      <c r="P366" s="681">
        <v>1.0198864841219544</v>
      </c>
      <c r="Q366" s="669">
        <v>8459</v>
      </c>
    </row>
    <row r="367" spans="1:17" ht="14.4" customHeight="1" x14ac:dyDescent="0.3">
      <c r="A367" s="664" t="s">
        <v>6113</v>
      </c>
      <c r="B367" s="665" t="s">
        <v>5563</v>
      </c>
      <c r="C367" s="665" t="s">
        <v>4694</v>
      </c>
      <c r="D367" s="665" t="s">
        <v>6462</v>
      </c>
      <c r="E367" s="665" t="s">
        <v>6463</v>
      </c>
      <c r="F367" s="668"/>
      <c r="G367" s="668"/>
      <c r="H367" s="668"/>
      <c r="I367" s="668"/>
      <c r="J367" s="668">
        <v>1</v>
      </c>
      <c r="K367" s="668">
        <v>2005</v>
      </c>
      <c r="L367" s="668"/>
      <c r="M367" s="668">
        <v>2005</v>
      </c>
      <c r="N367" s="668">
        <v>1</v>
      </c>
      <c r="O367" s="668">
        <v>2053</v>
      </c>
      <c r="P367" s="681"/>
      <c r="Q367" s="669">
        <v>2053</v>
      </c>
    </row>
    <row r="368" spans="1:17" ht="14.4" customHeight="1" x14ac:dyDescent="0.3">
      <c r="A368" s="664" t="s">
        <v>6113</v>
      </c>
      <c r="B368" s="665" t="s">
        <v>5563</v>
      </c>
      <c r="C368" s="665" t="s">
        <v>4694</v>
      </c>
      <c r="D368" s="665" t="s">
        <v>6464</v>
      </c>
      <c r="E368" s="665" t="s">
        <v>6465</v>
      </c>
      <c r="F368" s="668">
        <v>14</v>
      </c>
      <c r="G368" s="668">
        <v>12840</v>
      </c>
      <c r="H368" s="668">
        <v>1</v>
      </c>
      <c r="I368" s="668">
        <v>917.14285714285711</v>
      </c>
      <c r="J368" s="668">
        <v>3</v>
      </c>
      <c r="K368" s="668">
        <v>2757</v>
      </c>
      <c r="L368" s="668">
        <v>0.21471962616822429</v>
      </c>
      <c r="M368" s="668">
        <v>919</v>
      </c>
      <c r="N368" s="668"/>
      <c r="O368" s="668"/>
      <c r="P368" s="681"/>
      <c r="Q368" s="669"/>
    </row>
    <row r="369" spans="1:17" ht="14.4" customHeight="1" x14ac:dyDescent="0.3">
      <c r="A369" s="664" t="s">
        <v>6113</v>
      </c>
      <c r="B369" s="665" t="s">
        <v>5563</v>
      </c>
      <c r="C369" s="665" t="s">
        <v>4694</v>
      </c>
      <c r="D369" s="665" t="s">
        <v>6466</v>
      </c>
      <c r="E369" s="665" t="s">
        <v>6467</v>
      </c>
      <c r="F369" s="668">
        <v>8</v>
      </c>
      <c r="G369" s="668">
        <v>4493</v>
      </c>
      <c r="H369" s="668">
        <v>1</v>
      </c>
      <c r="I369" s="668">
        <v>561.625</v>
      </c>
      <c r="J369" s="668">
        <v>7</v>
      </c>
      <c r="K369" s="668">
        <v>3941</v>
      </c>
      <c r="L369" s="668">
        <v>0.87714222123302921</v>
      </c>
      <c r="M369" s="668">
        <v>563</v>
      </c>
      <c r="N369" s="668">
        <v>3</v>
      </c>
      <c r="O369" s="668">
        <v>1740</v>
      </c>
      <c r="P369" s="681">
        <v>0.38726908524371245</v>
      </c>
      <c r="Q369" s="669">
        <v>580</v>
      </c>
    </row>
    <row r="370" spans="1:17" ht="14.4" customHeight="1" x14ac:dyDescent="0.3">
      <c r="A370" s="664" t="s">
        <v>6468</v>
      </c>
      <c r="B370" s="665" t="s">
        <v>6469</v>
      </c>
      <c r="C370" s="665" t="s">
        <v>4694</v>
      </c>
      <c r="D370" s="665" t="s">
        <v>6470</v>
      </c>
      <c r="E370" s="665" t="s">
        <v>6471</v>
      </c>
      <c r="F370" s="668">
        <v>545</v>
      </c>
      <c r="G370" s="668">
        <v>111521</v>
      </c>
      <c r="H370" s="668">
        <v>1</v>
      </c>
      <c r="I370" s="668">
        <v>204.62568807339449</v>
      </c>
      <c r="J370" s="668">
        <v>504</v>
      </c>
      <c r="K370" s="668">
        <v>103824</v>
      </c>
      <c r="L370" s="668">
        <v>0.93098160884497094</v>
      </c>
      <c r="M370" s="668">
        <v>206</v>
      </c>
      <c r="N370" s="668">
        <v>506</v>
      </c>
      <c r="O370" s="668">
        <v>106766</v>
      </c>
      <c r="P370" s="681">
        <v>0.95736229051030752</v>
      </c>
      <c r="Q370" s="669">
        <v>211</v>
      </c>
    </row>
    <row r="371" spans="1:17" ht="14.4" customHeight="1" x14ac:dyDescent="0.3">
      <c r="A371" s="664" t="s">
        <v>6468</v>
      </c>
      <c r="B371" s="665" t="s">
        <v>6469</v>
      </c>
      <c r="C371" s="665" t="s">
        <v>4694</v>
      </c>
      <c r="D371" s="665" t="s">
        <v>6472</v>
      </c>
      <c r="E371" s="665" t="s">
        <v>6471</v>
      </c>
      <c r="F371" s="668">
        <v>1</v>
      </c>
      <c r="G371" s="668">
        <v>85</v>
      </c>
      <c r="H371" s="668">
        <v>1</v>
      </c>
      <c r="I371" s="668">
        <v>85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6468</v>
      </c>
      <c r="B372" s="665" t="s">
        <v>6469</v>
      </c>
      <c r="C372" s="665" t="s">
        <v>4694</v>
      </c>
      <c r="D372" s="665" t="s">
        <v>6473</v>
      </c>
      <c r="E372" s="665" t="s">
        <v>6474</v>
      </c>
      <c r="F372" s="668">
        <v>658</v>
      </c>
      <c r="G372" s="668">
        <v>193216</v>
      </c>
      <c r="H372" s="668">
        <v>1</v>
      </c>
      <c r="I372" s="668">
        <v>293.64133738601822</v>
      </c>
      <c r="J372" s="668">
        <v>600</v>
      </c>
      <c r="K372" s="668">
        <v>177000</v>
      </c>
      <c r="L372" s="668">
        <v>0.91607320304736672</v>
      </c>
      <c r="M372" s="668">
        <v>295</v>
      </c>
      <c r="N372" s="668">
        <v>562</v>
      </c>
      <c r="O372" s="668">
        <v>169162</v>
      </c>
      <c r="P372" s="681">
        <v>0.87550720437230867</v>
      </c>
      <c r="Q372" s="669">
        <v>301</v>
      </c>
    </row>
    <row r="373" spans="1:17" ht="14.4" customHeight="1" x14ac:dyDescent="0.3">
      <c r="A373" s="664" t="s">
        <v>6468</v>
      </c>
      <c r="B373" s="665" t="s">
        <v>6469</v>
      </c>
      <c r="C373" s="665" t="s">
        <v>4694</v>
      </c>
      <c r="D373" s="665" t="s">
        <v>6475</v>
      </c>
      <c r="E373" s="665" t="s">
        <v>6476</v>
      </c>
      <c r="F373" s="668">
        <v>11</v>
      </c>
      <c r="G373" s="668">
        <v>1034</v>
      </c>
      <c r="H373" s="668">
        <v>1</v>
      </c>
      <c r="I373" s="668">
        <v>94</v>
      </c>
      <c r="J373" s="668">
        <v>9</v>
      </c>
      <c r="K373" s="668">
        <v>855</v>
      </c>
      <c r="L373" s="668">
        <v>0.82688588007736941</v>
      </c>
      <c r="M373" s="668">
        <v>95</v>
      </c>
      <c r="N373" s="668">
        <v>6</v>
      </c>
      <c r="O373" s="668">
        <v>594</v>
      </c>
      <c r="P373" s="681">
        <v>0.57446808510638303</v>
      </c>
      <c r="Q373" s="669">
        <v>99</v>
      </c>
    </row>
    <row r="374" spans="1:17" ht="14.4" customHeight="1" x14ac:dyDescent="0.3">
      <c r="A374" s="664" t="s">
        <v>6468</v>
      </c>
      <c r="B374" s="665" t="s">
        <v>6469</v>
      </c>
      <c r="C374" s="665" t="s">
        <v>4694</v>
      </c>
      <c r="D374" s="665" t="s">
        <v>6477</v>
      </c>
      <c r="E374" s="665" t="s">
        <v>6478</v>
      </c>
      <c r="F374" s="668">
        <v>295</v>
      </c>
      <c r="G374" s="668">
        <v>39755</v>
      </c>
      <c r="H374" s="668">
        <v>1</v>
      </c>
      <c r="I374" s="668">
        <v>134.76271186440678</v>
      </c>
      <c r="J374" s="668">
        <v>336</v>
      </c>
      <c r="K374" s="668">
        <v>45360</v>
      </c>
      <c r="L374" s="668">
        <v>1.1409885548987548</v>
      </c>
      <c r="M374" s="668">
        <v>135</v>
      </c>
      <c r="N374" s="668">
        <v>317</v>
      </c>
      <c r="O374" s="668">
        <v>43429</v>
      </c>
      <c r="P374" s="681">
        <v>1.0924160482958118</v>
      </c>
      <c r="Q374" s="669">
        <v>137</v>
      </c>
    </row>
    <row r="375" spans="1:17" ht="14.4" customHeight="1" x14ac:dyDescent="0.3">
      <c r="A375" s="664" t="s">
        <v>6468</v>
      </c>
      <c r="B375" s="665" t="s">
        <v>6469</v>
      </c>
      <c r="C375" s="665" t="s">
        <v>4694</v>
      </c>
      <c r="D375" s="665" t="s">
        <v>6479</v>
      </c>
      <c r="E375" s="665" t="s">
        <v>6478</v>
      </c>
      <c r="F375" s="668">
        <v>1</v>
      </c>
      <c r="G375" s="668">
        <v>177</v>
      </c>
      <c r="H375" s="668">
        <v>1</v>
      </c>
      <c r="I375" s="668">
        <v>177</v>
      </c>
      <c r="J375" s="668"/>
      <c r="K375" s="668"/>
      <c r="L375" s="668"/>
      <c r="M375" s="668"/>
      <c r="N375" s="668">
        <v>1</v>
      </c>
      <c r="O375" s="668">
        <v>183</v>
      </c>
      <c r="P375" s="681">
        <v>1.0338983050847457</v>
      </c>
      <c r="Q375" s="669">
        <v>183</v>
      </c>
    </row>
    <row r="376" spans="1:17" ht="14.4" customHeight="1" x14ac:dyDescent="0.3">
      <c r="A376" s="664" t="s">
        <v>6468</v>
      </c>
      <c r="B376" s="665" t="s">
        <v>6469</v>
      </c>
      <c r="C376" s="665" t="s">
        <v>4694</v>
      </c>
      <c r="D376" s="665" t="s">
        <v>6480</v>
      </c>
      <c r="E376" s="665" t="s">
        <v>6481</v>
      </c>
      <c r="F376" s="668">
        <v>4</v>
      </c>
      <c r="G376" s="668">
        <v>2472</v>
      </c>
      <c r="H376" s="668">
        <v>1</v>
      </c>
      <c r="I376" s="668">
        <v>618</v>
      </c>
      <c r="J376" s="668">
        <v>3</v>
      </c>
      <c r="K376" s="668">
        <v>1860</v>
      </c>
      <c r="L376" s="668">
        <v>0.75242718446601942</v>
      </c>
      <c r="M376" s="668">
        <v>620</v>
      </c>
      <c r="N376" s="668"/>
      <c r="O376" s="668"/>
      <c r="P376" s="681"/>
      <c r="Q376" s="669"/>
    </row>
    <row r="377" spans="1:17" ht="14.4" customHeight="1" x14ac:dyDescent="0.3">
      <c r="A377" s="664" t="s">
        <v>6468</v>
      </c>
      <c r="B377" s="665" t="s">
        <v>6469</v>
      </c>
      <c r="C377" s="665" t="s">
        <v>4694</v>
      </c>
      <c r="D377" s="665" t="s">
        <v>6482</v>
      </c>
      <c r="E377" s="665" t="s">
        <v>6483</v>
      </c>
      <c r="F377" s="668">
        <v>31</v>
      </c>
      <c r="G377" s="668">
        <v>4953</v>
      </c>
      <c r="H377" s="668">
        <v>1</v>
      </c>
      <c r="I377" s="668">
        <v>159.7741935483871</v>
      </c>
      <c r="J377" s="668">
        <v>22</v>
      </c>
      <c r="K377" s="668">
        <v>3542</v>
      </c>
      <c r="L377" s="668">
        <v>0.71512214819301434</v>
      </c>
      <c r="M377" s="668">
        <v>161</v>
      </c>
      <c r="N377" s="668">
        <v>21</v>
      </c>
      <c r="O377" s="668">
        <v>3633</v>
      </c>
      <c r="P377" s="681">
        <v>0.73349485160508787</v>
      </c>
      <c r="Q377" s="669">
        <v>173</v>
      </c>
    </row>
    <row r="378" spans="1:17" ht="14.4" customHeight="1" x14ac:dyDescent="0.3">
      <c r="A378" s="664" t="s">
        <v>6468</v>
      </c>
      <c r="B378" s="665" t="s">
        <v>6469</v>
      </c>
      <c r="C378" s="665" t="s">
        <v>4694</v>
      </c>
      <c r="D378" s="665" t="s">
        <v>6484</v>
      </c>
      <c r="E378" s="665" t="s">
        <v>6485</v>
      </c>
      <c r="F378" s="668">
        <v>2</v>
      </c>
      <c r="G378" s="668">
        <v>766</v>
      </c>
      <c r="H378" s="668">
        <v>1</v>
      </c>
      <c r="I378" s="668">
        <v>383</v>
      </c>
      <c r="J378" s="668">
        <v>2</v>
      </c>
      <c r="K378" s="668">
        <v>766</v>
      </c>
      <c r="L378" s="668">
        <v>1</v>
      </c>
      <c r="M378" s="668">
        <v>383</v>
      </c>
      <c r="N378" s="668">
        <v>3</v>
      </c>
      <c r="O378" s="668">
        <v>1152</v>
      </c>
      <c r="P378" s="681">
        <v>1.5039164490861618</v>
      </c>
      <c r="Q378" s="669">
        <v>384</v>
      </c>
    </row>
    <row r="379" spans="1:17" ht="14.4" customHeight="1" x14ac:dyDescent="0.3">
      <c r="A379" s="664" t="s">
        <v>6468</v>
      </c>
      <c r="B379" s="665" t="s">
        <v>6469</v>
      </c>
      <c r="C379" s="665" t="s">
        <v>4694</v>
      </c>
      <c r="D379" s="665" t="s">
        <v>6486</v>
      </c>
      <c r="E379" s="665" t="s">
        <v>6487</v>
      </c>
      <c r="F379" s="668">
        <v>115</v>
      </c>
      <c r="G379" s="668">
        <v>30400</v>
      </c>
      <c r="H379" s="668">
        <v>1</v>
      </c>
      <c r="I379" s="668">
        <v>264.3478260869565</v>
      </c>
      <c r="J379" s="668">
        <v>101</v>
      </c>
      <c r="K379" s="668">
        <v>26866</v>
      </c>
      <c r="L379" s="668">
        <v>0.88375000000000004</v>
      </c>
      <c r="M379" s="668">
        <v>266</v>
      </c>
      <c r="N379" s="668">
        <v>69</v>
      </c>
      <c r="O379" s="668">
        <v>18837</v>
      </c>
      <c r="P379" s="681">
        <v>0.61963815789473686</v>
      </c>
      <c r="Q379" s="669">
        <v>273</v>
      </c>
    </row>
    <row r="380" spans="1:17" ht="14.4" customHeight="1" x14ac:dyDescent="0.3">
      <c r="A380" s="664" t="s">
        <v>6468</v>
      </c>
      <c r="B380" s="665" t="s">
        <v>6469</v>
      </c>
      <c r="C380" s="665" t="s">
        <v>4694</v>
      </c>
      <c r="D380" s="665" t="s">
        <v>6488</v>
      </c>
      <c r="E380" s="665" t="s">
        <v>6489</v>
      </c>
      <c r="F380" s="668">
        <v>118</v>
      </c>
      <c r="G380" s="668">
        <v>16638</v>
      </c>
      <c r="H380" s="668">
        <v>1</v>
      </c>
      <c r="I380" s="668">
        <v>141</v>
      </c>
      <c r="J380" s="668">
        <v>130</v>
      </c>
      <c r="K380" s="668">
        <v>18330</v>
      </c>
      <c r="L380" s="668">
        <v>1.1016949152542372</v>
      </c>
      <c r="M380" s="668">
        <v>141</v>
      </c>
      <c r="N380" s="668">
        <v>132</v>
      </c>
      <c r="O380" s="668">
        <v>18744</v>
      </c>
      <c r="P380" s="681">
        <v>1.1265777136675081</v>
      </c>
      <c r="Q380" s="669">
        <v>142</v>
      </c>
    </row>
    <row r="381" spans="1:17" ht="14.4" customHeight="1" x14ac:dyDescent="0.3">
      <c r="A381" s="664" t="s">
        <v>6468</v>
      </c>
      <c r="B381" s="665" t="s">
        <v>6469</v>
      </c>
      <c r="C381" s="665" t="s">
        <v>4694</v>
      </c>
      <c r="D381" s="665" t="s">
        <v>6490</v>
      </c>
      <c r="E381" s="665" t="s">
        <v>6489</v>
      </c>
      <c r="F381" s="668">
        <v>295</v>
      </c>
      <c r="G381" s="668">
        <v>23010</v>
      </c>
      <c r="H381" s="668">
        <v>1</v>
      </c>
      <c r="I381" s="668">
        <v>78</v>
      </c>
      <c r="J381" s="668">
        <v>336</v>
      </c>
      <c r="K381" s="668">
        <v>26208</v>
      </c>
      <c r="L381" s="668">
        <v>1.1389830508474577</v>
      </c>
      <c r="M381" s="668">
        <v>78</v>
      </c>
      <c r="N381" s="668">
        <v>317</v>
      </c>
      <c r="O381" s="668">
        <v>24726</v>
      </c>
      <c r="P381" s="681">
        <v>1.0745762711864406</v>
      </c>
      <c r="Q381" s="669">
        <v>78</v>
      </c>
    </row>
    <row r="382" spans="1:17" ht="14.4" customHeight="1" x14ac:dyDescent="0.3">
      <c r="A382" s="664" t="s">
        <v>6468</v>
      </c>
      <c r="B382" s="665" t="s">
        <v>6469</v>
      </c>
      <c r="C382" s="665" t="s">
        <v>4694</v>
      </c>
      <c r="D382" s="665" t="s">
        <v>6491</v>
      </c>
      <c r="E382" s="665" t="s">
        <v>6492</v>
      </c>
      <c r="F382" s="668">
        <v>118</v>
      </c>
      <c r="G382" s="668">
        <v>36033</v>
      </c>
      <c r="H382" s="668">
        <v>1</v>
      </c>
      <c r="I382" s="668">
        <v>305.36440677966101</v>
      </c>
      <c r="J382" s="668">
        <v>130</v>
      </c>
      <c r="K382" s="668">
        <v>39910</v>
      </c>
      <c r="L382" s="668">
        <v>1.1075958149474092</v>
      </c>
      <c r="M382" s="668">
        <v>307</v>
      </c>
      <c r="N382" s="668">
        <v>132</v>
      </c>
      <c r="O382" s="668">
        <v>41316</v>
      </c>
      <c r="P382" s="681">
        <v>1.1466156023644991</v>
      </c>
      <c r="Q382" s="669">
        <v>313</v>
      </c>
    </row>
    <row r="383" spans="1:17" ht="14.4" customHeight="1" x14ac:dyDescent="0.3">
      <c r="A383" s="664" t="s">
        <v>6468</v>
      </c>
      <c r="B383" s="665" t="s">
        <v>6469</v>
      </c>
      <c r="C383" s="665" t="s">
        <v>4694</v>
      </c>
      <c r="D383" s="665" t="s">
        <v>6493</v>
      </c>
      <c r="E383" s="665" t="s">
        <v>6494</v>
      </c>
      <c r="F383" s="668">
        <v>3</v>
      </c>
      <c r="G383" s="668">
        <v>1461</v>
      </c>
      <c r="H383" s="668">
        <v>1</v>
      </c>
      <c r="I383" s="668">
        <v>487</v>
      </c>
      <c r="J383" s="668">
        <v>2</v>
      </c>
      <c r="K383" s="668">
        <v>974</v>
      </c>
      <c r="L383" s="668">
        <v>0.66666666666666663</v>
      </c>
      <c r="M383" s="668">
        <v>487</v>
      </c>
      <c r="N383" s="668">
        <v>3</v>
      </c>
      <c r="O383" s="668">
        <v>1464</v>
      </c>
      <c r="P383" s="681">
        <v>1.0020533880903491</v>
      </c>
      <c r="Q383" s="669">
        <v>488</v>
      </c>
    </row>
    <row r="384" spans="1:17" ht="14.4" customHeight="1" x14ac:dyDescent="0.3">
      <c r="A384" s="664" t="s">
        <v>6468</v>
      </c>
      <c r="B384" s="665" t="s">
        <v>6469</v>
      </c>
      <c r="C384" s="665" t="s">
        <v>4694</v>
      </c>
      <c r="D384" s="665" t="s">
        <v>6495</v>
      </c>
      <c r="E384" s="665" t="s">
        <v>6496</v>
      </c>
      <c r="F384" s="668">
        <v>270</v>
      </c>
      <c r="G384" s="668">
        <v>43408</v>
      </c>
      <c r="H384" s="668">
        <v>1</v>
      </c>
      <c r="I384" s="668">
        <v>160.77037037037036</v>
      </c>
      <c r="J384" s="668">
        <v>303</v>
      </c>
      <c r="K384" s="668">
        <v>48783</v>
      </c>
      <c r="L384" s="668">
        <v>1.1238251013638039</v>
      </c>
      <c r="M384" s="668">
        <v>161</v>
      </c>
      <c r="N384" s="668">
        <v>298</v>
      </c>
      <c r="O384" s="668">
        <v>48574</v>
      </c>
      <c r="P384" s="681">
        <v>1.119010320678216</v>
      </c>
      <c r="Q384" s="669">
        <v>163</v>
      </c>
    </row>
    <row r="385" spans="1:17" ht="14.4" customHeight="1" x14ac:dyDescent="0.3">
      <c r="A385" s="664" t="s">
        <v>6468</v>
      </c>
      <c r="B385" s="665" t="s">
        <v>6469</v>
      </c>
      <c r="C385" s="665" t="s">
        <v>4694</v>
      </c>
      <c r="D385" s="665" t="s">
        <v>6497</v>
      </c>
      <c r="E385" s="665" t="s">
        <v>6471</v>
      </c>
      <c r="F385" s="668">
        <v>727</v>
      </c>
      <c r="G385" s="668">
        <v>51448</v>
      </c>
      <c r="H385" s="668">
        <v>1</v>
      </c>
      <c r="I385" s="668">
        <v>70.767537826685</v>
      </c>
      <c r="J385" s="668">
        <v>811</v>
      </c>
      <c r="K385" s="668">
        <v>57581</v>
      </c>
      <c r="L385" s="668">
        <v>1.1192077437412533</v>
      </c>
      <c r="M385" s="668">
        <v>71</v>
      </c>
      <c r="N385" s="668">
        <v>816</v>
      </c>
      <c r="O385" s="668">
        <v>58752</v>
      </c>
      <c r="P385" s="681">
        <v>1.1419685896439122</v>
      </c>
      <c r="Q385" s="669">
        <v>72</v>
      </c>
    </row>
    <row r="386" spans="1:17" ht="14.4" customHeight="1" x14ac:dyDescent="0.3">
      <c r="A386" s="664" t="s">
        <v>6468</v>
      </c>
      <c r="B386" s="665" t="s">
        <v>6469</v>
      </c>
      <c r="C386" s="665" t="s">
        <v>4694</v>
      </c>
      <c r="D386" s="665" t="s">
        <v>6498</v>
      </c>
      <c r="E386" s="665" t="s">
        <v>6499</v>
      </c>
      <c r="F386" s="668">
        <v>1</v>
      </c>
      <c r="G386" s="668">
        <v>219</v>
      </c>
      <c r="H386" s="668">
        <v>1</v>
      </c>
      <c r="I386" s="668">
        <v>219</v>
      </c>
      <c r="J386" s="668">
        <v>1</v>
      </c>
      <c r="K386" s="668">
        <v>220</v>
      </c>
      <c r="L386" s="668">
        <v>1.004566210045662</v>
      </c>
      <c r="M386" s="668">
        <v>220</v>
      </c>
      <c r="N386" s="668"/>
      <c r="O386" s="668"/>
      <c r="P386" s="681"/>
      <c r="Q386" s="669"/>
    </row>
    <row r="387" spans="1:17" ht="14.4" customHeight="1" x14ac:dyDescent="0.3">
      <c r="A387" s="664" t="s">
        <v>6468</v>
      </c>
      <c r="B387" s="665" t="s">
        <v>6469</v>
      </c>
      <c r="C387" s="665" t="s">
        <v>4694</v>
      </c>
      <c r="D387" s="665" t="s">
        <v>6500</v>
      </c>
      <c r="E387" s="665" t="s">
        <v>6501</v>
      </c>
      <c r="F387" s="668">
        <v>30</v>
      </c>
      <c r="G387" s="668">
        <v>35770</v>
      </c>
      <c r="H387" s="668">
        <v>1</v>
      </c>
      <c r="I387" s="668">
        <v>1192.3333333333333</v>
      </c>
      <c r="J387" s="668">
        <v>21</v>
      </c>
      <c r="K387" s="668">
        <v>25095</v>
      </c>
      <c r="L387" s="668">
        <v>0.70156555772994134</v>
      </c>
      <c r="M387" s="668">
        <v>1195</v>
      </c>
      <c r="N387" s="668">
        <v>32</v>
      </c>
      <c r="O387" s="668">
        <v>38752</v>
      </c>
      <c r="P387" s="681">
        <v>1.0833659491193737</v>
      </c>
      <c r="Q387" s="669">
        <v>1211</v>
      </c>
    </row>
    <row r="388" spans="1:17" ht="14.4" customHeight="1" x14ac:dyDescent="0.3">
      <c r="A388" s="664" t="s">
        <v>6468</v>
      </c>
      <c r="B388" s="665" t="s">
        <v>6469</v>
      </c>
      <c r="C388" s="665" t="s">
        <v>4694</v>
      </c>
      <c r="D388" s="665" t="s">
        <v>6502</v>
      </c>
      <c r="E388" s="665" t="s">
        <v>6503</v>
      </c>
      <c r="F388" s="668">
        <v>24</v>
      </c>
      <c r="G388" s="668">
        <v>2614</v>
      </c>
      <c r="H388" s="668">
        <v>1</v>
      </c>
      <c r="I388" s="668">
        <v>108.91666666666667</v>
      </c>
      <c r="J388" s="668">
        <v>15</v>
      </c>
      <c r="K388" s="668">
        <v>1650</v>
      </c>
      <c r="L388" s="668">
        <v>0.63121652639632742</v>
      </c>
      <c r="M388" s="668">
        <v>110</v>
      </c>
      <c r="N388" s="668">
        <v>19</v>
      </c>
      <c r="O388" s="668">
        <v>2166</v>
      </c>
      <c r="P388" s="681">
        <v>0.82861514919663348</v>
      </c>
      <c r="Q388" s="669">
        <v>114</v>
      </c>
    </row>
    <row r="389" spans="1:17" ht="14.4" customHeight="1" x14ac:dyDescent="0.3">
      <c r="A389" s="664" t="s">
        <v>6468</v>
      </c>
      <c r="B389" s="665" t="s">
        <v>6469</v>
      </c>
      <c r="C389" s="665" t="s">
        <v>4694</v>
      </c>
      <c r="D389" s="665" t="s">
        <v>6504</v>
      </c>
      <c r="E389" s="665" t="s">
        <v>6505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346</v>
      </c>
      <c r="P389" s="681"/>
      <c r="Q389" s="669">
        <v>346</v>
      </c>
    </row>
    <row r="390" spans="1:17" ht="14.4" customHeight="1" x14ac:dyDescent="0.3">
      <c r="A390" s="664" t="s">
        <v>6468</v>
      </c>
      <c r="B390" s="665" t="s">
        <v>6469</v>
      </c>
      <c r="C390" s="665" t="s">
        <v>4694</v>
      </c>
      <c r="D390" s="665" t="s">
        <v>6506</v>
      </c>
      <c r="E390" s="665" t="s">
        <v>6507</v>
      </c>
      <c r="F390" s="668">
        <v>1</v>
      </c>
      <c r="G390" s="668">
        <v>1029</v>
      </c>
      <c r="H390" s="668">
        <v>1</v>
      </c>
      <c r="I390" s="668">
        <v>1029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6468</v>
      </c>
      <c r="B391" s="665" t="s">
        <v>6469</v>
      </c>
      <c r="C391" s="665" t="s">
        <v>4694</v>
      </c>
      <c r="D391" s="665" t="s">
        <v>6508</v>
      </c>
      <c r="E391" s="665" t="s">
        <v>6509</v>
      </c>
      <c r="F391" s="668">
        <v>2</v>
      </c>
      <c r="G391" s="668">
        <v>586</v>
      </c>
      <c r="H391" s="668">
        <v>1</v>
      </c>
      <c r="I391" s="668">
        <v>293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6510</v>
      </c>
      <c r="B392" s="665" t="s">
        <v>6511</v>
      </c>
      <c r="C392" s="665" t="s">
        <v>4694</v>
      </c>
      <c r="D392" s="665" t="s">
        <v>6512</v>
      </c>
      <c r="E392" s="665" t="s">
        <v>6513</v>
      </c>
      <c r="F392" s="668">
        <v>131</v>
      </c>
      <c r="G392" s="668">
        <v>7048</v>
      </c>
      <c r="H392" s="668">
        <v>1</v>
      </c>
      <c r="I392" s="668">
        <v>53.801526717557252</v>
      </c>
      <c r="J392" s="668">
        <v>166</v>
      </c>
      <c r="K392" s="668">
        <v>8964</v>
      </c>
      <c r="L392" s="668">
        <v>1.2718501702610669</v>
      </c>
      <c r="M392" s="668">
        <v>54</v>
      </c>
      <c r="N392" s="668">
        <v>186</v>
      </c>
      <c r="O392" s="668">
        <v>10788</v>
      </c>
      <c r="P392" s="681">
        <v>1.5306469920544836</v>
      </c>
      <c r="Q392" s="669">
        <v>58</v>
      </c>
    </row>
    <row r="393" spans="1:17" ht="14.4" customHeight="1" x14ac:dyDescent="0.3">
      <c r="A393" s="664" t="s">
        <v>6510</v>
      </c>
      <c r="B393" s="665" t="s">
        <v>6511</v>
      </c>
      <c r="C393" s="665" t="s">
        <v>4694</v>
      </c>
      <c r="D393" s="665" t="s">
        <v>6514</v>
      </c>
      <c r="E393" s="665" t="s">
        <v>6515</v>
      </c>
      <c r="F393" s="668">
        <v>1138</v>
      </c>
      <c r="G393" s="668">
        <v>138536</v>
      </c>
      <c r="H393" s="668">
        <v>1</v>
      </c>
      <c r="I393" s="668">
        <v>121.73637961335676</v>
      </c>
      <c r="J393" s="668">
        <v>1204</v>
      </c>
      <c r="K393" s="668">
        <v>148092</v>
      </c>
      <c r="L393" s="668">
        <v>1.0689784604723682</v>
      </c>
      <c r="M393" s="668">
        <v>123</v>
      </c>
      <c r="N393" s="668">
        <v>1052</v>
      </c>
      <c r="O393" s="668">
        <v>137812</v>
      </c>
      <c r="P393" s="681">
        <v>0.99477392157995037</v>
      </c>
      <c r="Q393" s="669">
        <v>131</v>
      </c>
    </row>
    <row r="394" spans="1:17" ht="14.4" customHeight="1" x14ac:dyDescent="0.3">
      <c r="A394" s="664" t="s">
        <v>6510</v>
      </c>
      <c r="B394" s="665" t="s">
        <v>6511</v>
      </c>
      <c r="C394" s="665" t="s">
        <v>4694</v>
      </c>
      <c r="D394" s="665" t="s">
        <v>6516</v>
      </c>
      <c r="E394" s="665" t="s">
        <v>6517</v>
      </c>
      <c r="F394" s="668">
        <v>8</v>
      </c>
      <c r="G394" s="668">
        <v>1402</v>
      </c>
      <c r="H394" s="668">
        <v>1</v>
      </c>
      <c r="I394" s="668">
        <v>175.25</v>
      </c>
      <c r="J394" s="668">
        <v>8</v>
      </c>
      <c r="K394" s="668">
        <v>1416</v>
      </c>
      <c r="L394" s="668">
        <v>1.0099857346647647</v>
      </c>
      <c r="M394" s="668">
        <v>177</v>
      </c>
      <c r="N394" s="668">
        <v>9</v>
      </c>
      <c r="O394" s="668">
        <v>1701</v>
      </c>
      <c r="P394" s="681">
        <v>1.2132667617689015</v>
      </c>
      <c r="Q394" s="669">
        <v>189</v>
      </c>
    </row>
    <row r="395" spans="1:17" ht="14.4" customHeight="1" x14ac:dyDescent="0.3">
      <c r="A395" s="664" t="s">
        <v>6510</v>
      </c>
      <c r="B395" s="665" t="s">
        <v>6511</v>
      </c>
      <c r="C395" s="665" t="s">
        <v>4694</v>
      </c>
      <c r="D395" s="665" t="s">
        <v>6518</v>
      </c>
      <c r="E395" s="665" t="s">
        <v>6519</v>
      </c>
      <c r="F395" s="668">
        <v>4</v>
      </c>
      <c r="G395" s="668">
        <v>1532</v>
      </c>
      <c r="H395" s="668">
        <v>1</v>
      </c>
      <c r="I395" s="668">
        <v>383</v>
      </c>
      <c r="J395" s="668">
        <v>4</v>
      </c>
      <c r="K395" s="668">
        <v>1536</v>
      </c>
      <c r="L395" s="668">
        <v>1.0026109660574412</v>
      </c>
      <c r="M395" s="668">
        <v>384</v>
      </c>
      <c r="N395" s="668">
        <v>3</v>
      </c>
      <c r="O395" s="668">
        <v>1221</v>
      </c>
      <c r="P395" s="681">
        <v>0.79699738903394257</v>
      </c>
      <c r="Q395" s="669">
        <v>407</v>
      </c>
    </row>
    <row r="396" spans="1:17" ht="14.4" customHeight="1" x14ac:dyDescent="0.3">
      <c r="A396" s="664" t="s">
        <v>6510</v>
      </c>
      <c r="B396" s="665" t="s">
        <v>6511</v>
      </c>
      <c r="C396" s="665" t="s">
        <v>4694</v>
      </c>
      <c r="D396" s="665" t="s">
        <v>6520</v>
      </c>
      <c r="E396" s="665" t="s">
        <v>6521</v>
      </c>
      <c r="F396" s="668">
        <v>86</v>
      </c>
      <c r="G396" s="668">
        <v>14589</v>
      </c>
      <c r="H396" s="668">
        <v>1</v>
      </c>
      <c r="I396" s="668">
        <v>169.63953488372093</v>
      </c>
      <c r="J396" s="668">
        <v>134</v>
      </c>
      <c r="K396" s="668">
        <v>23048</v>
      </c>
      <c r="L396" s="668">
        <v>1.57982041263966</v>
      </c>
      <c r="M396" s="668">
        <v>172</v>
      </c>
      <c r="N396" s="668">
        <v>44</v>
      </c>
      <c r="O396" s="668">
        <v>7876</v>
      </c>
      <c r="P396" s="681">
        <v>0.53985879772431289</v>
      </c>
      <c r="Q396" s="669">
        <v>179</v>
      </c>
    </row>
    <row r="397" spans="1:17" ht="14.4" customHeight="1" x14ac:dyDescent="0.3">
      <c r="A397" s="664" t="s">
        <v>6510</v>
      </c>
      <c r="B397" s="665" t="s">
        <v>6511</v>
      </c>
      <c r="C397" s="665" t="s">
        <v>4694</v>
      </c>
      <c r="D397" s="665" t="s">
        <v>6522</v>
      </c>
      <c r="E397" s="665" t="s">
        <v>6523</v>
      </c>
      <c r="F397" s="668">
        <v>4</v>
      </c>
      <c r="G397" s="668">
        <v>2124</v>
      </c>
      <c r="H397" s="668">
        <v>1</v>
      </c>
      <c r="I397" s="668">
        <v>531</v>
      </c>
      <c r="J397" s="668">
        <v>1</v>
      </c>
      <c r="K397" s="668">
        <v>533</v>
      </c>
      <c r="L397" s="668">
        <v>0.25094161958568739</v>
      </c>
      <c r="M397" s="668">
        <v>533</v>
      </c>
      <c r="N397" s="668"/>
      <c r="O397" s="668"/>
      <c r="P397" s="681"/>
      <c r="Q397" s="669"/>
    </row>
    <row r="398" spans="1:17" ht="14.4" customHeight="1" x14ac:dyDescent="0.3">
      <c r="A398" s="664" t="s">
        <v>6510</v>
      </c>
      <c r="B398" s="665" t="s">
        <v>6511</v>
      </c>
      <c r="C398" s="665" t="s">
        <v>4694</v>
      </c>
      <c r="D398" s="665" t="s">
        <v>6524</v>
      </c>
      <c r="E398" s="665" t="s">
        <v>6525</v>
      </c>
      <c r="F398" s="668">
        <v>23</v>
      </c>
      <c r="G398" s="668">
        <v>7344</v>
      </c>
      <c r="H398" s="668">
        <v>1</v>
      </c>
      <c r="I398" s="668">
        <v>319.30434782608694</v>
      </c>
      <c r="J398" s="668">
        <v>33</v>
      </c>
      <c r="K398" s="668">
        <v>10626</v>
      </c>
      <c r="L398" s="668">
        <v>1.4468954248366013</v>
      </c>
      <c r="M398" s="668">
        <v>322</v>
      </c>
      <c r="N398" s="668">
        <v>21</v>
      </c>
      <c r="O398" s="668">
        <v>7035</v>
      </c>
      <c r="P398" s="681">
        <v>0.95792483660130723</v>
      </c>
      <c r="Q398" s="669">
        <v>335</v>
      </c>
    </row>
    <row r="399" spans="1:17" ht="14.4" customHeight="1" x14ac:dyDescent="0.3">
      <c r="A399" s="664" t="s">
        <v>6510</v>
      </c>
      <c r="B399" s="665" t="s">
        <v>6511</v>
      </c>
      <c r="C399" s="665" t="s">
        <v>4694</v>
      </c>
      <c r="D399" s="665" t="s">
        <v>6526</v>
      </c>
      <c r="E399" s="665" t="s">
        <v>6527</v>
      </c>
      <c r="F399" s="668">
        <v>2</v>
      </c>
      <c r="G399" s="668">
        <v>870</v>
      </c>
      <c r="H399" s="668">
        <v>1</v>
      </c>
      <c r="I399" s="668">
        <v>435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6510</v>
      </c>
      <c r="B400" s="665" t="s">
        <v>6511</v>
      </c>
      <c r="C400" s="665" t="s">
        <v>4694</v>
      </c>
      <c r="D400" s="665" t="s">
        <v>6528</v>
      </c>
      <c r="E400" s="665" t="s">
        <v>6529</v>
      </c>
      <c r="F400" s="668">
        <v>259</v>
      </c>
      <c r="G400" s="668">
        <v>88026</v>
      </c>
      <c r="H400" s="668">
        <v>1</v>
      </c>
      <c r="I400" s="668">
        <v>339.86872586872585</v>
      </c>
      <c r="J400" s="668">
        <v>227</v>
      </c>
      <c r="K400" s="668">
        <v>77407</v>
      </c>
      <c r="L400" s="668">
        <v>0.87936518755822146</v>
      </c>
      <c r="M400" s="668">
        <v>341</v>
      </c>
      <c r="N400" s="668">
        <v>295</v>
      </c>
      <c r="O400" s="668">
        <v>102955</v>
      </c>
      <c r="P400" s="681">
        <v>1.1695976188853294</v>
      </c>
      <c r="Q400" s="669">
        <v>349</v>
      </c>
    </row>
    <row r="401" spans="1:17" ht="14.4" customHeight="1" x14ac:dyDescent="0.3">
      <c r="A401" s="664" t="s">
        <v>6510</v>
      </c>
      <c r="B401" s="665" t="s">
        <v>6511</v>
      </c>
      <c r="C401" s="665" t="s">
        <v>4694</v>
      </c>
      <c r="D401" s="665" t="s">
        <v>6530</v>
      </c>
      <c r="E401" s="665" t="s">
        <v>6531</v>
      </c>
      <c r="F401" s="668">
        <v>6</v>
      </c>
      <c r="G401" s="668">
        <v>654</v>
      </c>
      <c r="H401" s="668">
        <v>1</v>
      </c>
      <c r="I401" s="668">
        <v>109</v>
      </c>
      <c r="J401" s="668">
        <v>4</v>
      </c>
      <c r="K401" s="668">
        <v>436</v>
      </c>
      <c r="L401" s="668">
        <v>0.66666666666666663</v>
      </c>
      <c r="M401" s="668">
        <v>109</v>
      </c>
      <c r="N401" s="668">
        <v>2</v>
      </c>
      <c r="O401" s="668">
        <v>234</v>
      </c>
      <c r="P401" s="681">
        <v>0.3577981651376147</v>
      </c>
      <c r="Q401" s="669">
        <v>117</v>
      </c>
    </row>
    <row r="402" spans="1:17" ht="14.4" customHeight="1" x14ac:dyDescent="0.3">
      <c r="A402" s="664" t="s">
        <v>6510</v>
      </c>
      <c r="B402" s="665" t="s">
        <v>6511</v>
      </c>
      <c r="C402" s="665" t="s">
        <v>4694</v>
      </c>
      <c r="D402" s="665" t="s">
        <v>6532</v>
      </c>
      <c r="E402" s="665" t="s">
        <v>6533</v>
      </c>
      <c r="F402" s="668"/>
      <c r="G402" s="668"/>
      <c r="H402" s="668"/>
      <c r="I402" s="668"/>
      <c r="J402" s="668"/>
      <c r="K402" s="668"/>
      <c r="L402" s="668"/>
      <c r="M402" s="668"/>
      <c r="N402" s="668">
        <v>1</v>
      </c>
      <c r="O402" s="668">
        <v>49</v>
      </c>
      <c r="P402" s="681"/>
      <c r="Q402" s="669">
        <v>49</v>
      </c>
    </row>
    <row r="403" spans="1:17" ht="14.4" customHeight="1" x14ac:dyDescent="0.3">
      <c r="A403" s="664" t="s">
        <v>6510</v>
      </c>
      <c r="B403" s="665" t="s">
        <v>6511</v>
      </c>
      <c r="C403" s="665" t="s">
        <v>4694</v>
      </c>
      <c r="D403" s="665" t="s">
        <v>6534</v>
      </c>
      <c r="E403" s="665" t="s">
        <v>6535</v>
      </c>
      <c r="F403" s="668">
        <v>1</v>
      </c>
      <c r="G403" s="668">
        <v>373</v>
      </c>
      <c r="H403" s="668">
        <v>1</v>
      </c>
      <c r="I403" s="668">
        <v>373</v>
      </c>
      <c r="J403" s="668"/>
      <c r="K403" s="668"/>
      <c r="L403" s="668"/>
      <c r="M403" s="668"/>
      <c r="N403" s="668"/>
      <c r="O403" s="668"/>
      <c r="P403" s="681"/>
      <c r="Q403" s="669"/>
    </row>
    <row r="404" spans="1:17" ht="14.4" customHeight="1" x14ac:dyDescent="0.3">
      <c r="A404" s="664" t="s">
        <v>6510</v>
      </c>
      <c r="B404" s="665" t="s">
        <v>6511</v>
      </c>
      <c r="C404" s="665" t="s">
        <v>4694</v>
      </c>
      <c r="D404" s="665" t="s">
        <v>6536</v>
      </c>
      <c r="E404" s="665" t="s">
        <v>6537</v>
      </c>
      <c r="F404" s="668">
        <v>10</v>
      </c>
      <c r="G404" s="668">
        <v>370</v>
      </c>
      <c r="H404" s="668">
        <v>1</v>
      </c>
      <c r="I404" s="668">
        <v>37</v>
      </c>
      <c r="J404" s="668">
        <v>7</v>
      </c>
      <c r="K404" s="668">
        <v>259</v>
      </c>
      <c r="L404" s="668">
        <v>0.7</v>
      </c>
      <c r="M404" s="668">
        <v>37</v>
      </c>
      <c r="N404" s="668">
        <v>1</v>
      </c>
      <c r="O404" s="668">
        <v>38</v>
      </c>
      <c r="P404" s="681">
        <v>0.10270270270270271</v>
      </c>
      <c r="Q404" s="669">
        <v>38</v>
      </c>
    </row>
    <row r="405" spans="1:17" ht="14.4" customHeight="1" x14ac:dyDescent="0.3">
      <c r="A405" s="664" t="s">
        <v>6510</v>
      </c>
      <c r="B405" s="665" t="s">
        <v>6511</v>
      </c>
      <c r="C405" s="665" t="s">
        <v>4694</v>
      </c>
      <c r="D405" s="665" t="s">
        <v>6538</v>
      </c>
      <c r="E405" s="665" t="s">
        <v>6539</v>
      </c>
      <c r="F405" s="668">
        <v>1</v>
      </c>
      <c r="G405" s="668">
        <v>672</v>
      </c>
      <c r="H405" s="668">
        <v>1</v>
      </c>
      <c r="I405" s="668">
        <v>672</v>
      </c>
      <c r="J405" s="668">
        <v>1</v>
      </c>
      <c r="K405" s="668">
        <v>676</v>
      </c>
      <c r="L405" s="668">
        <v>1.0059523809523809</v>
      </c>
      <c r="M405" s="668">
        <v>676</v>
      </c>
      <c r="N405" s="668"/>
      <c r="O405" s="668"/>
      <c r="P405" s="681"/>
      <c r="Q405" s="669"/>
    </row>
    <row r="406" spans="1:17" ht="14.4" customHeight="1" x14ac:dyDescent="0.3">
      <c r="A406" s="664" t="s">
        <v>6510</v>
      </c>
      <c r="B406" s="665" t="s">
        <v>6511</v>
      </c>
      <c r="C406" s="665" t="s">
        <v>4694</v>
      </c>
      <c r="D406" s="665" t="s">
        <v>6540</v>
      </c>
      <c r="E406" s="665" t="s">
        <v>6541</v>
      </c>
      <c r="F406" s="668">
        <v>3</v>
      </c>
      <c r="G406" s="668">
        <v>409</v>
      </c>
      <c r="H406" s="668">
        <v>1</v>
      </c>
      <c r="I406" s="668">
        <v>136.33333333333334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6510</v>
      </c>
      <c r="B407" s="665" t="s">
        <v>6511</v>
      </c>
      <c r="C407" s="665" t="s">
        <v>4694</v>
      </c>
      <c r="D407" s="665" t="s">
        <v>6542</v>
      </c>
      <c r="E407" s="665" t="s">
        <v>6543</v>
      </c>
      <c r="F407" s="668">
        <v>348</v>
      </c>
      <c r="G407" s="668">
        <v>98562</v>
      </c>
      <c r="H407" s="668">
        <v>1</v>
      </c>
      <c r="I407" s="668">
        <v>283.22413793103448</v>
      </c>
      <c r="J407" s="668">
        <v>444</v>
      </c>
      <c r="K407" s="668">
        <v>126540</v>
      </c>
      <c r="L407" s="668">
        <v>1.2838619346198332</v>
      </c>
      <c r="M407" s="668">
        <v>285</v>
      </c>
      <c r="N407" s="668">
        <v>388</v>
      </c>
      <c r="O407" s="668">
        <v>117952</v>
      </c>
      <c r="P407" s="681">
        <v>1.1967289624804691</v>
      </c>
      <c r="Q407" s="669">
        <v>304</v>
      </c>
    </row>
    <row r="408" spans="1:17" ht="14.4" customHeight="1" x14ac:dyDescent="0.3">
      <c r="A408" s="664" t="s">
        <v>6510</v>
      </c>
      <c r="B408" s="665" t="s">
        <v>6511</v>
      </c>
      <c r="C408" s="665" t="s">
        <v>4694</v>
      </c>
      <c r="D408" s="665" t="s">
        <v>6544</v>
      </c>
      <c r="E408" s="665" t="s">
        <v>6545</v>
      </c>
      <c r="F408" s="668">
        <v>55</v>
      </c>
      <c r="G408" s="668">
        <v>25252</v>
      </c>
      <c r="H408" s="668">
        <v>1</v>
      </c>
      <c r="I408" s="668">
        <v>459.12727272727273</v>
      </c>
      <c r="J408" s="668">
        <v>66</v>
      </c>
      <c r="K408" s="668">
        <v>30492</v>
      </c>
      <c r="L408" s="668">
        <v>1.2075083161729765</v>
      </c>
      <c r="M408" s="668">
        <v>462</v>
      </c>
      <c r="N408" s="668">
        <v>66</v>
      </c>
      <c r="O408" s="668">
        <v>32604</v>
      </c>
      <c r="P408" s="681">
        <v>1.291145255821321</v>
      </c>
      <c r="Q408" s="669">
        <v>494</v>
      </c>
    </row>
    <row r="409" spans="1:17" ht="14.4" customHeight="1" x14ac:dyDescent="0.3">
      <c r="A409" s="664" t="s">
        <v>6510</v>
      </c>
      <c r="B409" s="665" t="s">
        <v>6511</v>
      </c>
      <c r="C409" s="665" t="s">
        <v>4694</v>
      </c>
      <c r="D409" s="665" t="s">
        <v>6546</v>
      </c>
      <c r="E409" s="665" t="s">
        <v>6547</v>
      </c>
      <c r="F409" s="668">
        <v>377</v>
      </c>
      <c r="G409" s="668">
        <v>132888</v>
      </c>
      <c r="H409" s="668">
        <v>1</v>
      </c>
      <c r="I409" s="668">
        <v>352.48806366047745</v>
      </c>
      <c r="J409" s="668">
        <v>407</v>
      </c>
      <c r="K409" s="668">
        <v>144892</v>
      </c>
      <c r="L409" s="668">
        <v>1.0903317079044006</v>
      </c>
      <c r="M409" s="668">
        <v>356</v>
      </c>
      <c r="N409" s="668">
        <v>376</v>
      </c>
      <c r="O409" s="668">
        <v>139120</v>
      </c>
      <c r="P409" s="681">
        <v>1.0468966347600988</v>
      </c>
      <c r="Q409" s="669">
        <v>370</v>
      </c>
    </row>
    <row r="410" spans="1:17" ht="14.4" customHeight="1" x14ac:dyDescent="0.3">
      <c r="A410" s="664" t="s">
        <v>6510</v>
      </c>
      <c r="B410" s="665" t="s">
        <v>6511</v>
      </c>
      <c r="C410" s="665" t="s">
        <v>4694</v>
      </c>
      <c r="D410" s="665" t="s">
        <v>6548</v>
      </c>
      <c r="E410" s="665" t="s">
        <v>6549</v>
      </c>
      <c r="F410" s="668">
        <v>2</v>
      </c>
      <c r="G410" s="668">
        <v>206</v>
      </c>
      <c r="H410" s="668">
        <v>1</v>
      </c>
      <c r="I410" s="668">
        <v>103</v>
      </c>
      <c r="J410" s="668">
        <v>3</v>
      </c>
      <c r="K410" s="668">
        <v>315</v>
      </c>
      <c r="L410" s="668">
        <v>1.529126213592233</v>
      </c>
      <c r="M410" s="668">
        <v>105</v>
      </c>
      <c r="N410" s="668">
        <v>4</v>
      </c>
      <c r="O410" s="668">
        <v>444</v>
      </c>
      <c r="P410" s="681">
        <v>2.1553398058252426</v>
      </c>
      <c r="Q410" s="669">
        <v>111</v>
      </c>
    </row>
    <row r="411" spans="1:17" ht="14.4" customHeight="1" x14ac:dyDescent="0.3">
      <c r="A411" s="664" t="s">
        <v>6510</v>
      </c>
      <c r="B411" s="665" t="s">
        <v>6511</v>
      </c>
      <c r="C411" s="665" t="s">
        <v>4694</v>
      </c>
      <c r="D411" s="665" t="s">
        <v>6550</v>
      </c>
      <c r="E411" s="665" t="s">
        <v>6551</v>
      </c>
      <c r="F411" s="668">
        <v>3</v>
      </c>
      <c r="G411" s="668">
        <v>347</v>
      </c>
      <c r="H411" s="668">
        <v>1</v>
      </c>
      <c r="I411" s="668">
        <v>115.66666666666667</v>
      </c>
      <c r="J411" s="668">
        <v>7</v>
      </c>
      <c r="K411" s="668">
        <v>819</v>
      </c>
      <c r="L411" s="668">
        <v>2.3602305475504322</v>
      </c>
      <c r="M411" s="668">
        <v>117</v>
      </c>
      <c r="N411" s="668">
        <v>5</v>
      </c>
      <c r="O411" s="668">
        <v>625</v>
      </c>
      <c r="P411" s="681">
        <v>1.8011527377521614</v>
      </c>
      <c r="Q411" s="669">
        <v>125</v>
      </c>
    </row>
    <row r="412" spans="1:17" ht="14.4" customHeight="1" x14ac:dyDescent="0.3">
      <c r="A412" s="664" t="s">
        <v>6510</v>
      </c>
      <c r="B412" s="665" t="s">
        <v>6511</v>
      </c>
      <c r="C412" s="665" t="s">
        <v>4694</v>
      </c>
      <c r="D412" s="665" t="s">
        <v>6552</v>
      </c>
      <c r="E412" s="665" t="s">
        <v>6553</v>
      </c>
      <c r="F412" s="668">
        <v>9</v>
      </c>
      <c r="G412" s="668">
        <v>4149</v>
      </c>
      <c r="H412" s="668">
        <v>1</v>
      </c>
      <c r="I412" s="668">
        <v>461</v>
      </c>
      <c r="J412" s="668">
        <v>5</v>
      </c>
      <c r="K412" s="668">
        <v>2315</v>
      </c>
      <c r="L412" s="668">
        <v>0.55796577488551458</v>
      </c>
      <c r="M412" s="668">
        <v>463</v>
      </c>
      <c r="N412" s="668">
        <v>5</v>
      </c>
      <c r="O412" s="668">
        <v>2475</v>
      </c>
      <c r="P412" s="681">
        <v>0.59652928416485895</v>
      </c>
      <c r="Q412" s="669">
        <v>495</v>
      </c>
    </row>
    <row r="413" spans="1:17" ht="14.4" customHeight="1" x14ac:dyDescent="0.3">
      <c r="A413" s="664" t="s">
        <v>6510</v>
      </c>
      <c r="B413" s="665" t="s">
        <v>6511</v>
      </c>
      <c r="C413" s="665" t="s">
        <v>4694</v>
      </c>
      <c r="D413" s="665" t="s">
        <v>5811</v>
      </c>
      <c r="E413" s="665" t="s">
        <v>5812</v>
      </c>
      <c r="F413" s="668">
        <v>1</v>
      </c>
      <c r="G413" s="668">
        <v>1261</v>
      </c>
      <c r="H413" s="668">
        <v>1</v>
      </c>
      <c r="I413" s="668">
        <v>1261</v>
      </c>
      <c r="J413" s="668"/>
      <c r="K413" s="668"/>
      <c r="L413" s="668"/>
      <c r="M413" s="668"/>
      <c r="N413" s="668">
        <v>3</v>
      </c>
      <c r="O413" s="668">
        <v>3849</v>
      </c>
      <c r="P413" s="681">
        <v>3.0523394131641552</v>
      </c>
      <c r="Q413" s="669">
        <v>1283</v>
      </c>
    </row>
    <row r="414" spans="1:17" ht="14.4" customHeight="1" x14ac:dyDescent="0.3">
      <c r="A414" s="664" t="s">
        <v>6510</v>
      </c>
      <c r="B414" s="665" t="s">
        <v>6511</v>
      </c>
      <c r="C414" s="665" t="s">
        <v>4694</v>
      </c>
      <c r="D414" s="665" t="s">
        <v>3555</v>
      </c>
      <c r="E414" s="665" t="s">
        <v>6554</v>
      </c>
      <c r="F414" s="668">
        <v>16</v>
      </c>
      <c r="G414" s="668">
        <v>6924</v>
      </c>
      <c r="H414" s="668">
        <v>1</v>
      </c>
      <c r="I414" s="668">
        <v>432.75</v>
      </c>
      <c r="J414" s="668">
        <v>21</v>
      </c>
      <c r="K414" s="668">
        <v>9177</v>
      </c>
      <c r="L414" s="668">
        <v>1.3253899480069324</v>
      </c>
      <c r="M414" s="668">
        <v>437</v>
      </c>
      <c r="N414" s="668">
        <v>3</v>
      </c>
      <c r="O414" s="668">
        <v>1368</v>
      </c>
      <c r="P414" s="681">
        <v>0.1975736568457539</v>
      </c>
      <c r="Q414" s="669">
        <v>456</v>
      </c>
    </row>
    <row r="415" spans="1:17" ht="14.4" customHeight="1" x14ac:dyDescent="0.3">
      <c r="A415" s="664" t="s">
        <v>6510</v>
      </c>
      <c r="B415" s="665" t="s">
        <v>6511</v>
      </c>
      <c r="C415" s="665" t="s">
        <v>4694</v>
      </c>
      <c r="D415" s="665" t="s">
        <v>6555</v>
      </c>
      <c r="E415" s="665" t="s">
        <v>6556</v>
      </c>
      <c r="F415" s="668">
        <v>16</v>
      </c>
      <c r="G415" s="668">
        <v>860</v>
      </c>
      <c r="H415" s="668">
        <v>1</v>
      </c>
      <c r="I415" s="668">
        <v>53.75</v>
      </c>
      <c r="J415" s="668">
        <v>8</v>
      </c>
      <c r="K415" s="668">
        <v>432</v>
      </c>
      <c r="L415" s="668">
        <v>0.50232558139534889</v>
      </c>
      <c r="M415" s="668">
        <v>54</v>
      </c>
      <c r="N415" s="668">
        <v>18</v>
      </c>
      <c r="O415" s="668">
        <v>1044</v>
      </c>
      <c r="P415" s="681">
        <v>1.213953488372093</v>
      </c>
      <c r="Q415" s="669">
        <v>58</v>
      </c>
    </row>
    <row r="416" spans="1:17" ht="14.4" customHeight="1" x14ac:dyDescent="0.3">
      <c r="A416" s="664" t="s">
        <v>6510</v>
      </c>
      <c r="B416" s="665" t="s">
        <v>6511</v>
      </c>
      <c r="C416" s="665" t="s">
        <v>4694</v>
      </c>
      <c r="D416" s="665" t="s">
        <v>6557</v>
      </c>
      <c r="E416" s="665" t="s">
        <v>6558</v>
      </c>
      <c r="F416" s="668">
        <v>2140</v>
      </c>
      <c r="G416" s="668">
        <v>357762</v>
      </c>
      <c r="H416" s="668">
        <v>1</v>
      </c>
      <c r="I416" s="668">
        <v>167.17850467289719</v>
      </c>
      <c r="J416" s="668">
        <v>2392</v>
      </c>
      <c r="K416" s="668">
        <v>404248</v>
      </c>
      <c r="L416" s="668">
        <v>1.1299355437413701</v>
      </c>
      <c r="M416" s="668">
        <v>169</v>
      </c>
      <c r="N416" s="668">
        <v>2202</v>
      </c>
      <c r="O416" s="668">
        <v>385350</v>
      </c>
      <c r="P416" s="681">
        <v>1.0771127173931272</v>
      </c>
      <c r="Q416" s="669">
        <v>175</v>
      </c>
    </row>
    <row r="417" spans="1:17" ht="14.4" customHeight="1" x14ac:dyDescent="0.3">
      <c r="A417" s="664" t="s">
        <v>6510</v>
      </c>
      <c r="B417" s="665" t="s">
        <v>6511</v>
      </c>
      <c r="C417" s="665" t="s">
        <v>4694</v>
      </c>
      <c r="D417" s="665" t="s">
        <v>6559</v>
      </c>
      <c r="E417" s="665" t="s">
        <v>6560</v>
      </c>
      <c r="F417" s="668">
        <v>11</v>
      </c>
      <c r="G417" s="668">
        <v>877</v>
      </c>
      <c r="H417" s="668">
        <v>1</v>
      </c>
      <c r="I417" s="668">
        <v>79.727272727272734</v>
      </c>
      <c r="J417" s="668">
        <v>9</v>
      </c>
      <c r="K417" s="668">
        <v>729</v>
      </c>
      <c r="L417" s="668">
        <v>0.83124287343215508</v>
      </c>
      <c r="M417" s="668">
        <v>81</v>
      </c>
      <c r="N417" s="668">
        <v>4</v>
      </c>
      <c r="O417" s="668">
        <v>340</v>
      </c>
      <c r="P417" s="681">
        <v>0.38768529076396807</v>
      </c>
      <c r="Q417" s="669">
        <v>85</v>
      </c>
    </row>
    <row r="418" spans="1:17" ht="14.4" customHeight="1" x14ac:dyDescent="0.3">
      <c r="A418" s="664" t="s">
        <v>6510</v>
      </c>
      <c r="B418" s="665" t="s">
        <v>6511</v>
      </c>
      <c r="C418" s="665" t="s">
        <v>4694</v>
      </c>
      <c r="D418" s="665" t="s">
        <v>6561</v>
      </c>
      <c r="E418" s="665" t="s">
        <v>6562</v>
      </c>
      <c r="F418" s="668">
        <v>9</v>
      </c>
      <c r="G418" s="668">
        <v>1446</v>
      </c>
      <c r="H418" s="668">
        <v>1</v>
      </c>
      <c r="I418" s="668">
        <v>160.66666666666666</v>
      </c>
      <c r="J418" s="668">
        <v>15</v>
      </c>
      <c r="K418" s="668">
        <v>2445</v>
      </c>
      <c r="L418" s="668">
        <v>1.6908713692946058</v>
      </c>
      <c r="M418" s="668">
        <v>163</v>
      </c>
      <c r="N418" s="668">
        <v>24</v>
      </c>
      <c r="O418" s="668">
        <v>4056</v>
      </c>
      <c r="P418" s="681">
        <v>2.804979253112033</v>
      </c>
      <c r="Q418" s="669">
        <v>169</v>
      </c>
    </row>
    <row r="419" spans="1:17" ht="14.4" customHeight="1" x14ac:dyDescent="0.3">
      <c r="A419" s="664" t="s">
        <v>6510</v>
      </c>
      <c r="B419" s="665" t="s">
        <v>6511</v>
      </c>
      <c r="C419" s="665" t="s">
        <v>4694</v>
      </c>
      <c r="D419" s="665" t="s">
        <v>5817</v>
      </c>
      <c r="E419" s="665" t="s">
        <v>5818</v>
      </c>
      <c r="F419" s="668">
        <v>7</v>
      </c>
      <c r="G419" s="668">
        <v>7042</v>
      </c>
      <c r="H419" s="668">
        <v>1</v>
      </c>
      <c r="I419" s="668">
        <v>1006</v>
      </c>
      <c r="J419" s="668"/>
      <c r="K419" s="668"/>
      <c r="L419" s="668"/>
      <c r="M419" s="668"/>
      <c r="N419" s="668">
        <v>10</v>
      </c>
      <c r="O419" s="668">
        <v>10110</v>
      </c>
      <c r="P419" s="681">
        <v>1.4356716841806305</v>
      </c>
      <c r="Q419" s="669">
        <v>1011</v>
      </c>
    </row>
    <row r="420" spans="1:17" ht="14.4" customHeight="1" x14ac:dyDescent="0.3">
      <c r="A420" s="664" t="s">
        <v>6510</v>
      </c>
      <c r="B420" s="665" t="s">
        <v>6511</v>
      </c>
      <c r="C420" s="665" t="s">
        <v>4694</v>
      </c>
      <c r="D420" s="665" t="s">
        <v>6563</v>
      </c>
      <c r="E420" s="665" t="s">
        <v>6564</v>
      </c>
      <c r="F420" s="668">
        <v>1</v>
      </c>
      <c r="G420" s="668">
        <v>169</v>
      </c>
      <c r="H420" s="668">
        <v>1</v>
      </c>
      <c r="I420" s="668">
        <v>169</v>
      </c>
      <c r="J420" s="668"/>
      <c r="K420" s="668"/>
      <c r="L420" s="668"/>
      <c r="M420" s="668"/>
      <c r="N420" s="668">
        <v>1</v>
      </c>
      <c r="O420" s="668">
        <v>176</v>
      </c>
      <c r="P420" s="681">
        <v>1.0414201183431953</v>
      </c>
      <c r="Q420" s="669">
        <v>176</v>
      </c>
    </row>
    <row r="421" spans="1:17" ht="14.4" customHeight="1" x14ac:dyDescent="0.3">
      <c r="A421" s="664" t="s">
        <v>6510</v>
      </c>
      <c r="B421" s="665" t="s">
        <v>6511</v>
      </c>
      <c r="C421" s="665" t="s">
        <v>4694</v>
      </c>
      <c r="D421" s="665" t="s">
        <v>5819</v>
      </c>
      <c r="E421" s="665" t="s">
        <v>5820</v>
      </c>
      <c r="F421" s="668">
        <v>7</v>
      </c>
      <c r="G421" s="668">
        <v>15778</v>
      </c>
      <c r="H421" s="668">
        <v>1</v>
      </c>
      <c r="I421" s="668">
        <v>2254</v>
      </c>
      <c r="J421" s="668"/>
      <c r="K421" s="668"/>
      <c r="L421" s="668"/>
      <c r="M421" s="668"/>
      <c r="N421" s="668">
        <v>10</v>
      </c>
      <c r="O421" s="668">
        <v>22940</v>
      </c>
      <c r="P421" s="681">
        <v>1.4539231841805045</v>
      </c>
      <c r="Q421" s="669">
        <v>2294</v>
      </c>
    </row>
    <row r="422" spans="1:17" ht="14.4" customHeight="1" x14ac:dyDescent="0.3">
      <c r="A422" s="664" t="s">
        <v>6510</v>
      </c>
      <c r="B422" s="665" t="s">
        <v>6511</v>
      </c>
      <c r="C422" s="665" t="s">
        <v>4694</v>
      </c>
      <c r="D422" s="665" t="s">
        <v>6565</v>
      </c>
      <c r="E422" s="665" t="s">
        <v>6566</v>
      </c>
      <c r="F422" s="668">
        <v>3</v>
      </c>
      <c r="G422" s="668">
        <v>735</v>
      </c>
      <c r="H422" s="668">
        <v>1</v>
      </c>
      <c r="I422" s="668">
        <v>245</v>
      </c>
      <c r="J422" s="668">
        <v>5</v>
      </c>
      <c r="K422" s="668">
        <v>1235</v>
      </c>
      <c r="L422" s="668">
        <v>1.6802721088435375</v>
      </c>
      <c r="M422" s="668">
        <v>247</v>
      </c>
      <c r="N422" s="668">
        <v>1</v>
      </c>
      <c r="O422" s="668">
        <v>263</v>
      </c>
      <c r="P422" s="681">
        <v>0.35782312925170068</v>
      </c>
      <c r="Q422" s="669">
        <v>263</v>
      </c>
    </row>
    <row r="423" spans="1:17" ht="14.4" customHeight="1" x14ac:dyDescent="0.3">
      <c r="A423" s="664" t="s">
        <v>6510</v>
      </c>
      <c r="B423" s="665" t="s">
        <v>6511</v>
      </c>
      <c r="C423" s="665" t="s">
        <v>4694</v>
      </c>
      <c r="D423" s="665" t="s">
        <v>6567</v>
      </c>
      <c r="E423" s="665" t="s">
        <v>6568</v>
      </c>
      <c r="F423" s="668">
        <v>4</v>
      </c>
      <c r="G423" s="668">
        <v>8024</v>
      </c>
      <c r="H423" s="668">
        <v>1</v>
      </c>
      <c r="I423" s="668">
        <v>2006</v>
      </c>
      <c r="J423" s="668">
        <v>13</v>
      </c>
      <c r="K423" s="668">
        <v>26156</v>
      </c>
      <c r="L423" s="668">
        <v>3.2597208374875373</v>
      </c>
      <c r="M423" s="668">
        <v>2012</v>
      </c>
      <c r="N423" s="668">
        <v>4</v>
      </c>
      <c r="O423" s="668">
        <v>8520</v>
      </c>
      <c r="P423" s="681">
        <v>1.0618145563310071</v>
      </c>
      <c r="Q423" s="669">
        <v>2130</v>
      </c>
    </row>
    <row r="424" spans="1:17" ht="14.4" customHeight="1" x14ac:dyDescent="0.3">
      <c r="A424" s="664" t="s">
        <v>6510</v>
      </c>
      <c r="B424" s="665" t="s">
        <v>6511</v>
      </c>
      <c r="C424" s="665" t="s">
        <v>4694</v>
      </c>
      <c r="D424" s="665" t="s">
        <v>6569</v>
      </c>
      <c r="E424" s="665" t="s">
        <v>6570</v>
      </c>
      <c r="F424" s="668">
        <v>7</v>
      </c>
      <c r="G424" s="668">
        <v>1575</v>
      </c>
      <c r="H424" s="668">
        <v>1</v>
      </c>
      <c r="I424" s="668">
        <v>225</v>
      </c>
      <c r="J424" s="668">
        <v>4</v>
      </c>
      <c r="K424" s="668">
        <v>904</v>
      </c>
      <c r="L424" s="668">
        <v>0.57396825396825402</v>
      </c>
      <c r="M424" s="668">
        <v>226</v>
      </c>
      <c r="N424" s="668">
        <v>3</v>
      </c>
      <c r="O424" s="668">
        <v>726</v>
      </c>
      <c r="P424" s="681">
        <v>0.46095238095238095</v>
      </c>
      <c r="Q424" s="669">
        <v>242</v>
      </c>
    </row>
    <row r="425" spans="1:17" ht="14.4" customHeight="1" x14ac:dyDescent="0.3">
      <c r="A425" s="664" t="s">
        <v>6510</v>
      </c>
      <c r="B425" s="665" t="s">
        <v>6511</v>
      </c>
      <c r="C425" s="665" t="s">
        <v>4694</v>
      </c>
      <c r="D425" s="665" t="s">
        <v>6571</v>
      </c>
      <c r="E425" s="665" t="s">
        <v>6572</v>
      </c>
      <c r="F425" s="668">
        <v>1</v>
      </c>
      <c r="G425" s="668">
        <v>414</v>
      </c>
      <c r="H425" s="668">
        <v>1</v>
      </c>
      <c r="I425" s="668">
        <v>414</v>
      </c>
      <c r="J425" s="668">
        <v>1</v>
      </c>
      <c r="K425" s="668">
        <v>418</v>
      </c>
      <c r="L425" s="668">
        <v>1.0096618357487923</v>
      </c>
      <c r="M425" s="668">
        <v>418</v>
      </c>
      <c r="N425" s="668">
        <v>1</v>
      </c>
      <c r="O425" s="668">
        <v>423</v>
      </c>
      <c r="P425" s="681">
        <v>1.0217391304347827</v>
      </c>
      <c r="Q425" s="669">
        <v>423</v>
      </c>
    </row>
    <row r="426" spans="1:17" ht="14.4" customHeight="1" x14ac:dyDescent="0.3">
      <c r="A426" s="664" t="s">
        <v>6510</v>
      </c>
      <c r="B426" s="665" t="s">
        <v>6511</v>
      </c>
      <c r="C426" s="665" t="s">
        <v>4694</v>
      </c>
      <c r="D426" s="665" t="s">
        <v>6573</v>
      </c>
      <c r="E426" s="665" t="s">
        <v>6574</v>
      </c>
      <c r="F426" s="668"/>
      <c r="G426" s="668"/>
      <c r="H426" s="668"/>
      <c r="I426" s="668"/>
      <c r="J426" s="668">
        <v>1</v>
      </c>
      <c r="K426" s="668">
        <v>269</v>
      </c>
      <c r="L426" s="668"/>
      <c r="M426" s="668">
        <v>269</v>
      </c>
      <c r="N426" s="668"/>
      <c r="O426" s="668"/>
      <c r="P426" s="681"/>
      <c r="Q426" s="669"/>
    </row>
    <row r="427" spans="1:17" ht="14.4" customHeight="1" x14ac:dyDescent="0.3">
      <c r="A427" s="664" t="s">
        <v>6575</v>
      </c>
      <c r="B427" s="665" t="s">
        <v>6576</v>
      </c>
      <c r="C427" s="665" t="s">
        <v>4694</v>
      </c>
      <c r="D427" s="665" t="s">
        <v>6577</v>
      </c>
      <c r="E427" s="665" t="s">
        <v>6578</v>
      </c>
      <c r="F427" s="668">
        <v>553</v>
      </c>
      <c r="G427" s="668">
        <v>88346</v>
      </c>
      <c r="H427" s="668">
        <v>1</v>
      </c>
      <c r="I427" s="668">
        <v>159.75768535262205</v>
      </c>
      <c r="J427" s="668">
        <v>599</v>
      </c>
      <c r="K427" s="668">
        <v>96439</v>
      </c>
      <c r="L427" s="668">
        <v>1.0916057320082404</v>
      </c>
      <c r="M427" s="668">
        <v>161</v>
      </c>
      <c r="N427" s="668">
        <v>624</v>
      </c>
      <c r="O427" s="668">
        <v>107952</v>
      </c>
      <c r="P427" s="681">
        <v>1.2219228940755664</v>
      </c>
      <c r="Q427" s="669">
        <v>173</v>
      </c>
    </row>
    <row r="428" spans="1:17" ht="14.4" customHeight="1" x14ac:dyDescent="0.3">
      <c r="A428" s="664" t="s">
        <v>6575</v>
      </c>
      <c r="B428" s="665" t="s">
        <v>6576</v>
      </c>
      <c r="C428" s="665" t="s">
        <v>4694</v>
      </c>
      <c r="D428" s="665" t="s">
        <v>6579</v>
      </c>
      <c r="E428" s="665" t="s">
        <v>6580</v>
      </c>
      <c r="F428" s="668">
        <v>550</v>
      </c>
      <c r="G428" s="668">
        <v>21836</v>
      </c>
      <c r="H428" s="668">
        <v>1</v>
      </c>
      <c r="I428" s="668">
        <v>39.701818181818183</v>
      </c>
      <c r="J428" s="668">
        <v>324</v>
      </c>
      <c r="K428" s="668">
        <v>12960</v>
      </c>
      <c r="L428" s="668">
        <v>0.59351529584172924</v>
      </c>
      <c r="M428" s="668">
        <v>40</v>
      </c>
      <c r="N428" s="668">
        <v>276</v>
      </c>
      <c r="O428" s="668">
        <v>11316</v>
      </c>
      <c r="P428" s="681">
        <v>0.51822678146180623</v>
      </c>
      <c r="Q428" s="669">
        <v>41</v>
      </c>
    </row>
    <row r="429" spans="1:17" ht="14.4" customHeight="1" x14ac:dyDescent="0.3">
      <c r="A429" s="664" t="s">
        <v>6575</v>
      </c>
      <c r="B429" s="665" t="s">
        <v>6576</v>
      </c>
      <c r="C429" s="665" t="s">
        <v>4694</v>
      </c>
      <c r="D429" s="665" t="s">
        <v>6484</v>
      </c>
      <c r="E429" s="665" t="s">
        <v>6485</v>
      </c>
      <c r="F429" s="668">
        <v>40</v>
      </c>
      <c r="G429" s="668">
        <v>15305</v>
      </c>
      <c r="H429" s="668">
        <v>1</v>
      </c>
      <c r="I429" s="668">
        <v>382.625</v>
      </c>
      <c r="J429" s="668">
        <v>30</v>
      </c>
      <c r="K429" s="668">
        <v>11490</v>
      </c>
      <c r="L429" s="668">
        <v>0.75073505390395301</v>
      </c>
      <c r="M429" s="668">
        <v>383</v>
      </c>
      <c r="N429" s="668">
        <v>7</v>
      </c>
      <c r="O429" s="668">
        <v>2688</v>
      </c>
      <c r="P429" s="681">
        <v>0.17562887945115976</v>
      </c>
      <c r="Q429" s="669">
        <v>384</v>
      </c>
    </row>
    <row r="430" spans="1:17" ht="14.4" customHeight="1" x14ac:dyDescent="0.3">
      <c r="A430" s="664" t="s">
        <v>6575</v>
      </c>
      <c r="B430" s="665" t="s">
        <v>6576</v>
      </c>
      <c r="C430" s="665" t="s">
        <v>4694</v>
      </c>
      <c r="D430" s="665" t="s">
        <v>6581</v>
      </c>
      <c r="E430" s="665" t="s">
        <v>6582</v>
      </c>
      <c r="F430" s="668">
        <v>99</v>
      </c>
      <c r="G430" s="668">
        <v>44028</v>
      </c>
      <c r="H430" s="668">
        <v>1</v>
      </c>
      <c r="I430" s="668">
        <v>444.72727272727275</v>
      </c>
      <c r="J430" s="668">
        <v>63</v>
      </c>
      <c r="K430" s="668">
        <v>28035</v>
      </c>
      <c r="L430" s="668">
        <v>0.63675388389206866</v>
      </c>
      <c r="M430" s="668">
        <v>445</v>
      </c>
      <c r="N430" s="668">
        <v>18</v>
      </c>
      <c r="O430" s="668">
        <v>8028</v>
      </c>
      <c r="P430" s="681">
        <v>0.18233851185609157</v>
      </c>
      <c r="Q430" s="669">
        <v>446</v>
      </c>
    </row>
    <row r="431" spans="1:17" ht="14.4" customHeight="1" x14ac:dyDescent="0.3">
      <c r="A431" s="664" t="s">
        <v>6575</v>
      </c>
      <c r="B431" s="665" t="s">
        <v>6576</v>
      </c>
      <c r="C431" s="665" t="s">
        <v>4694</v>
      </c>
      <c r="D431" s="665" t="s">
        <v>6583</v>
      </c>
      <c r="E431" s="665" t="s">
        <v>6584</v>
      </c>
      <c r="F431" s="668">
        <v>33</v>
      </c>
      <c r="G431" s="668">
        <v>1353</v>
      </c>
      <c r="H431" s="668">
        <v>1</v>
      </c>
      <c r="I431" s="668">
        <v>41</v>
      </c>
      <c r="J431" s="668">
        <v>21</v>
      </c>
      <c r="K431" s="668">
        <v>861</v>
      </c>
      <c r="L431" s="668">
        <v>0.63636363636363635</v>
      </c>
      <c r="M431" s="668">
        <v>41</v>
      </c>
      <c r="N431" s="668">
        <v>8</v>
      </c>
      <c r="O431" s="668">
        <v>336</v>
      </c>
      <c r="P431" s="681">
        <v>0.24833702882483372</v>
      </c>
      <c r="Q431" s="669">
        <v>42</v>
      </c>
    </row>
    <row r="432" spans="1:17" ht="14.4" customHeight="1" x14ac:dyDescent="0.3">
      <c r="A432" s="664" t="s">
        <v>6575</v>
      </c>
      <c r="B432" s="665" t="s">
        <v>6576</v>
      </c>
      <c r="C432" s="665" t="s">
        <v>4694</v>
      </c>
      <c r="D432" s="665" t="s">
        <v>6585</v>
      </c>
      <c r="E432" s="665" t="s">
        <v>6586</v>
      </c>
      <c r="F432" s="668">
        <v>1</v>
      </c>
      <c r="G432" s="668">
        <v>491</v>
      </c>
      <c r="H432" s="668">
        <v>1</v>
      </c>
      <c r="I432" s="668">
        <v>491</v>
      </c>
      <c r="J432" s="668">
        <v>6</v>
      </c>
      <c r="K432" s="668">
        <v>2946</v>
      </c>
      <c r="L432" s="668">
        <v>6</v>
      </c>
      <c r="M432" s="668">
        <v>491</v>
      </c>
      <c r="N432" s="668">
        <v>3</v>
      </c>
      <c r="O432" s="668">
        <v>1476</v>
      </c>
      <c r="P432" s="681">
        <v>3.0061099796334014</v>
      </c>
      <c r="Q432" s="669">
        <v>492</v>
      </c>
    </row>
    <row r="433" spans="1:17" ht="14.4" customHeight="1" x14ac:dyDescent="0.3">
      <c r="A433" s="664" t="s">
        <v>6575</v>
      </c>
      <c r="B433" s="665" t="s">
        <v>6576</v>
      </c>
      <c r="C433" s="665" t="s">
        <v>4694</v>
      </c>
      <c r="D433" s="665" t="s">
        <v>6587</v>
      </c>
      <c r="E433" s="665" t="s">
        <v>6588</v>
      </c>
      <c r="F433" s="668">
        <v>5</v>
      </c>
      <c r="G433" s="668">
        <v>155</v>
      </c>
      <c r="H433" s="668">
        <v>1</v>
      </c>
      <c r="I433" s="668">
        <v>31</v>
      </c>
      <c r="J433" s="668">
        <v>3</v>
      </c>
      <c r="K433" s="668">
        <v>93</v>
      </c>
      <c r="L433" s="668">
        <v>0.6</v>
      </c>
      <c r="M433" s="668">
        <v>31</v>
      </c>
      <c r="N433" s="668">
        <v>4</v>
      </c>
      <c r="O433" s="668">
        <v>124</v>
      </c>
      <c r="P433" s="681">
        <v>0.8</v>
      </c>
      <c r="Q433" s="669">
        <v>31</v>
      </c>
    </row>
    <row r="434" spans="1:17" ht="14.4" customHeight="1" x14ac:dyDescent="0.3">
      <c r="A434" s="664" t="s">
        <v>6575</v>
      </c>
      <c r="B434" s="665" t="s">
        <v>6576</v>
      </c>
      <c r="C434" s="665" t="s">
        <v>4694</v>
      </c>
      <c r="D434" s="665" t="s">
        <v>6589</v>
      </c>
      <c r="E434" s="665" t="s">
        <v>6590</v>
      </c>
      <c r="F434" s="668">
        <v>197</v>
      </c>
      <c r="G434" s="668">
        <v>22525</v>
      </c>
      <c r="H434" s="668">
        <v>1</v>
      </c>
      <c r="I434" s="668">
        <v>114.34010152284264</v>
      </c>
      <c r="J434" s="668">
        <v>174</v>
      </c>
      <c r="K434" s="668">
        <v>20184</v>
      </c>
      <c r="L434" s="668">
        <v>0.89607103218645945</v>
      </c>
      <c r="M434" s="668">
        <v>116</v>
      </c>
      <c r="N434" s="668">
        <v>123</v>
      </c>
      <c r="O434" s="668">
        <v>14391</v>
      </c>
      <c r="P434" s="681">
        <v>0.63889012208657048</v>
      </c>
      <c r="Q434" s="669">
        <v>117</v>
      </c>
    </row>
    <row r="435" spans="1:17" ht="14.4" customHeight="1" x14ac:dyDescent="0.3">
      <c r="A435" s="664" t="s">
        <v>6575</v>
      </c>
      <c r="B435" s="665" t="s">
        <v>6576</v>
      </c>
      <c r="C435" s="665" t="s">
        <v>4694</v>
      </c>
      <c r="D435" s="665" t="s">
        <v>6591</v>
      </c>
      <c r="E435" s="665" t="s">
        <v>6592</v>
      </c>
      <c r="F435" s="668">
        <v>19</v>
      </c>
      <c r="G435" s="668">
        <v>1609</v>
      </c>
      <c r="H435" s="668">
        <v>1</v>
      </c>
      <c r="I435" s="668">
        <v>84.684210526315795</v>
      </c>
      <c r="J435" s="668">
        <v>21</v>
      </c>
      <c r="K435" s="668">
        <v>1785</v>
      </c>
      <c r="L435" s="668">
        <v>1.1093847110006214</v>
      </c>
      <c r="M435" s="668">
        <v>85</v>
      </c>
      <c r="N435" s="668">
        <v>14</v>
      </c>
      <c r="O435" s="668">
        <v>1274</v>
      </c>
      <c r="P435" s="681">
        <v>0.79179614667495335</v>
      </c>
      <c r="Q435" s="669">
        <v>91</v>
      </c>
    </row>
    <row r="436" spans="1:17" ht="14.4" customHeight="1" x14ac:dyDescent="0.3">
      <c r="A436" s="664" t="s">
        <v>6575</v>
      </c>
      <c r="B436" s="665" t="s">
        <v>6576</v>
      </c>
      <c r="C436" s="665" t="s">
        <v>4694</v>
      </c>
      <c r="D436" s="665" t="s">
        <v>6593</v>
      </c>
      <c r="E436" s="665" t="s">
        <v>6594</v>
      </c>
      <c r="F436" s="668">
        <v>42</v>
      </c>
      <c r="G436" s="668">
        <v>882</v>
      </c>
      <c r="H436" s="668">
        <v>1</v>
      </c>
      <c r="I436" s="668">
        <v>21</v>
      </c>
      <c r="J436" s="668">
        <v>17</v>
      </c>
      <c r="K436" s="668">
        <v>357</v>
      </c>
      <c r="L436" s="668">
        <v>0.40476190476190477</v>
      </c>
      <c r="M436" s="668">
        <v>21</v>
      </c>
      <c r="N436" s="668">
        <v>8</v>
      </c>
      <c r="O436" s="668">
        <v>168</v>
      </c>
      <c r="P436" s="681">
        <v>0.19047619047619047</v>
      </c>
      <c r="Q436" s="669">
        <v>21</v>
      </c>
    </row>
    <row r="437" spans="1:17" ht="14.4" customHeight="1" x14ac:dyDescent="0.3">
      <c r="A437" s="664" t="s">
        <v>6575</v>
      </c>
      <c r="B437" s="665" t="s">
        <v>6576</v>
      </c>
      <c r="C437" s="665" t="s">
        <v>4694</v>
      </c>
      <c r="D437" s="665" t="s">
        <v>6493</v>
      </c>
      <c r="E437" s="665" t="s">
        <v>6494</v>
      </c>
      <c r="F437" s="668">
        <v>144</v>
      </c>
      <c r="G437" s="668">
        <v>70092</v>
      </c>
      <c r="H437" s="668">
        <v>1</v>
      </c>
      <c r="I437" s="668">
        <v>486.75</v>
      </c>
      <c r="J437" s="668">
        <v>86</v>
      </c>
      <c r="K437" s="668">
        <v>41882</v>
      </c>
      <c r="L437" s="668">
        <v>0.59752896193574156</v>
      </c>
      <c r="M437" s="668">
        <v>487</v>
      </c>
      <c r="N437" s="668">
        <v>24</v>
      </c>
      <c r="O437" s="668">
        <v>11712</v>
      </c>
      <c r="P437" s="681">
        <v>0.16709467556925184</v>
      </c>
      <c r="Q437" s="669">
        <v>488</v>
      </c>
    </row>
    <row r="438" spans="1:17" ht="14.4" customHeight="1" x14ac:dyDescent="0.3">
      <c r="A438" s="664" t="s">
        <v>6575</v>
      </c>
      <c r="B438" s="665" t="s">
        <v>6576</v>
      </c>
      <c r="C438" s="665" t="s">
        <v>4694</v>
      </c>
      <c r="D438" s="665" t="s">
        <v>6595</v>
      </c>
      <c r="E438" s="665" t="s">
        <v>6596</v>
      </c>
      <c r="F438" s="668">
        <v>54</v>
      </c>
      <c r="G438" s="668">
        <v>2198</v>
      </c>
      <c r="H438" s="668">
        <v>1</v>
      </c>
      <c r="I438" s="668">
        <v>40.703703703703702</v>
      </c>
      <c r="J438" s="668">
        <v>23</v>
      </c>
      <c r="K438" s="668">
        <v>943</v>
      </c>
      <c r="L438" s="668">
        <v>0.42902638762511375</v>
      </c>
      <c r="M438" s="668">
        <v>41</v>
      </c>
      <c r="N438" s="668">
        <v>23</v>
      </c>
      <c r="O438" s="668">
        <v>943</v>
      </c>
      <c r="P438" s="681">
        <v>0.42902638762511375</v>
      </c>
      <c r="Q438" s="669">
        <v>41</v>
      </c>
    </row>
    <row r="439" spans="1:17" ht="14.4" customHeight="1" x14ac:dyDescent="0.3">
      <c r="A439" s="664" t="s">
        <v>6575</v>
      </c>
      <c r="B439" s="665" t="s">
        <v>6576</v>
      </c>
      <c r="C439" s="665" t="s">
        <v>4694</v>
      </c>
      <c r="D439" s="665" t="s">
        <v>6597</v>
      </c>
      <c r="E439" s="665" t="s">
        <v>6598</v>
      </c>
      <c r="F439" s="668">
        <v>1</v>
      </c>
      <c r="G439" s="668">
        <v>2059</v>
      </c>
      <c r="H439" s="668">
        <v>1</v>
      </c>
      <c r="I439" s="668">
        <v>2059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6575</v>
      </c>
      <c r="B440" s="665" t="s">
        <v>6576</v>
      </c>
      <c r="C440" s="665" t="s">
        <v>4694</v>
      </c>
      <c r="D440" s="665" t="s">
        <v>6599</v>
      </c>
      <c r="E440" s="665" t="s">
        <v>6600</v>
      </c>
      <c r="F440" s="668">
        <v>2</v>
      </c>
      <c r="G440" s="668">
        <v>1214</v>
      </c>
      <c r="H440" s="668">
        <v>1</v>
      </c>
      <c r="I440" s="668">
        <v>607</v>
      </c>
      <c r="J440" s="668"/>
      <c r="K440" s="668"/>
      <c r="L440" s="668"/>
      <c r="M440" s="668"/>
      <c r="N440" s="668"/>
      <c r="O440" s="668"/>
      <c r="P440" s="681"/>
      <c r="Q440" s="669"/>
    </row>
    <row r="441" spans="1:17" ht="14.4" customHeight="1" x14ac:dyDescent="0.3">
      <c r="A441" s="664" t="s">
        <v>6575</v>
      </c>
      <c r="B441" s="665" t="s">
        <v>6576</v>
      </c>
      <c r="C441" s="665" t="s">
        <v>4694</v>
      </c>
      <c r="D441" s="665" t="s">
        <v>6601</v>
      </c>
      <c r="E441" s="665" t="s">
        <v>6602</v>
      </c>
      <c r="F441" s="668">
        <v>1</v>
      </c>
      <c r="G441" s="668">
        <v>962</v>
      </c>
      <c r="H441" s="668">
        <v>1</v>
      </c>
      <c r="I441" s="668">
        <v>962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6575</v>
      </c>
      <c r="B442" s="665" t="s">
        <v>6576</v>
      </c>
      <c r="C442" s="665" t="s">
        <v>4694</v>
      </c>
      <c r="D442" s="665" t="s">
        <v>6603</v>
      </c>
      <c r="E442" s="665" t="s">
        <v>6604</v>
      </c>
      <c r="F442" s="668"/>
      <c r="G442" s="668"/>
      <c r="H442" s="668"/>
      <c r="I442" s="668"/>
      <c r="J442" s="668">
        <v>3</v>
      </c>
      <c r="K442" s="668">
        <v>81</v>
      </c>
      <c r="L442" s="668"/>
      <c r="M442" s="668">
        <v>27</v>
      </c>
      <c r="N442" s="668"/>
      <c r="O442" s="668"/>
      <c r="P442" s="681"/>
      <c r="Q442" s="669"/>
    </row>
    <row r="443" spans="1:17" ht="14.4" customHeight="1" x14ac:dyDescent="0.3">
      <c r="A443" s="664" t="s">
        <v>6605</v>
      </c>
      <c r="B443" s="665" t="s">
        <v>6110</v>
      </c>
      <c r="C443" s="665" t="s">
        <v>4694</v>
      </c>
      <c r="D443" s="665" t="s">
        <v>6606</v>
      </c>
      <c r="E443" s="665" t="s">
        <v>6607</v>
      </c>
      <c r="F443" s="668"/>
      <c r="G443" s="668"/>
      <c r="H443" s="668"/>
      <c r="I443" s="668"/>
      <c r="J443" s="668">
        <v>1</v>
      </c>
      <c r="K443" s="668">
        <v>3881</v>
      </c>
      <c r="L443" s="668"/>
      <c r="M443" s="668">
        <v>3881</v>
      </c>
      <c r="N443" s="668"/>
      <c r="O443" s="668"/>
      <c r="P443" s="681"/>
      <c r="Q443" s="669"/>
    </row>
    <row r="444" spans="1:17" ht="14.4" customHeight="1" x14ac:dyDescent="0.3">
      <c r="A444" s="664" t="s">
        <v>6605</v>
      </c>
      <c r="B444" s="665" t="s">
        <v>6110</v>
      </c>
      <c r="C444" s="665" t="s">
        <v>4694</v>
      </c>
      <c r="D444" s="665" t="s">
        <v>6608</v>
      </c>
      <c r="E444" s="665" t="s">
        <v>6609</v>
      </c>
      <c r="F444" s="668">
        <v>22</v>
      </c>
      <c r="G444" s="668">
        <v>22046</v>
      </c>
      <c r="H444" s="668">
        <v>1</v>
      </c>
      <c r="I444" s="668">
        <v>1002.0909090909091</v>
      </c>
      <c r="J444" s="668">
        <v>12</v>
      </c>
      <c r="K444" s="668">
        <v>12180</v>
      </c>
      <c r="L444" s="668">
        <v>0.55248117572348721</v>
      </c>
      <c r="M444" s="668">
        <v>1015</v>
      </c>
      <c r="N444" s="668">
        <v>16</v>
      </c>
      <c r="O444" s="668">
        <v>16448</v>
      </c>
      <c r="P444" s="681">
        <v>0.74607638573890955</v>
      </c>
      <c r="Q444" s="669">
        <v>1028</v>
      </c>
    </row>
    <row r="445" spans="1:17" ht="14.4" customHeight="1" x14ac:dyDescent="0.3">
      <c r="A445" s="664" t="s">
        <v>6605</v>
      </c>
      <c r="B445" s="665" t="s">
        <v>6110</v>
      </c>
      <c r="C445" s="665" t="s">
        <v>4694</v>
      </c>
      <c r="D445" s="665" t="s">
        <v>6610</v>
      </c>
      <c r="E445" s="665" t="s">
        <v>6611</v>
      </c>
      <c r="F445" s="668">
        <v>13</v>
      </c>
      <c r="G445" s="668">
        <v>13408</v>
      </c>
      <c r="H445" s="668">
        <v>1</v>
      </c>
      <c r="I445" s="668">
        <v>1031.3846153846155</v>
      </c>
      <c r="J445" s="668">
        <v>8</v>
      </c>
      <c r="K445" s="668">
        <v>8344</v>
      </c>
      <c r="L445" s="668">
        <v>0.62231503579952263</v>
      </c>
      <c r="M445" s="668">
        <v>1043</v>
      </c>
      <c r="N445" s="668">
        <v>4</v>
      </c>
      <c r="O445" s="668">
        <v>4336</v>
      </c>
      <c r="P445" s="681">
        <v>0.3233890214797136</v>
      </c>
      <c r="Q445" s="669">
        <v>1084</v>
      </c>
    </row>
    <row r="446" spans="1:17" ht="14.4" customHeight="1" x14ac:dyDescent="0.3">
      <c r="A446" s="664" t="s">
        <v>6605</v>
      </c>
      <c r="B446" s="665" t="s">
        <v>6110</v>
      </c>
      <c r="C446" s="665" t="s">
        <v>4694</v>
      </c>
      <c r="D446" s="665" t="s">
        <v>6612</v>
      </c>
      <c r="E446" s="665" t="s">
        <v>6613</v>
      </c>
      <c r="F446" s="668">
        <v>8</v>
      </c>
      <c r="G446" s="668">
        <v>6632</v>
      </c>
      <c r="H446" s="668">
        <v>1</v>
      </c>
      <c r="I446" s="668">
        <v>829</v>
      </c>
      <c r="J446" s="668">
        <v>3</v>
      </c>
      <c r="K446" s="668">
        <v>2493</v>
      </c>
      <c r="L446" s="668">
        <v>0.37590470446320867</v>
      </c>
      <c r="M446" s="668">
        <v>831</v>
      </c>
      <c r="N446" s="668">
        <v>2</v>
      </c>
      <c r="O446" s="668">
        <v>1684</v>
      </c>
      <c r="P446" s="681">
        <v>0.25392038600723765</v>
      </c>
      <c r="Q446" s="669">
        <v>842</v>
      </c>
    </row>
    <row r="447" spans="1:17" ht="14.4" customHeight="1" x14ac:dyDescent="0.3">
      <c r="A447" s="664" t="s">
        <v>6605</v>
      </c>
      <c r="B447" s="665" t="s">
        <v>6110</v>
      </c>
      <c r="C447" s="665" t="s">
        <v>4694</v>
      </c>
      <c r="D447" s="665" t="s">
        <v>6614</v>
      </c>
      <c r="E447" s="665" t="s">
        <v>6615</v>
      </c>
      <c r="F447" s="668"/>
      <c r="G447" s="668"/>
      <c r="H447" s="668"/>
      <c r="I447" s="668"/>
      <c r="J447" s="668"/>
      <c r="K447" s="668"/>
      <c r="L447" s="668"/>
      <c r="M447" s="668"/>
      <c r="N447" s="668">
        <v>1</v>
      </c>
      <c r="O447" s="668">
        <v>206</v>
      </c>
      <c r="P447" s="681"/>
      <c r="Q447" s="669">
        <v>206</v>
      </c>
    </row>
    <row r="448" spans="1:17" ht="14.4" customHeight="1" x14ac:dyDescent="0.3">
      <c r="A448" s="664" t="s">
        <v>6605</v>
      </c>
      <c r="B448" s="665" t="s">
        <v>6110</v>
      </c>
      <c r="C448" s="665" t="s">
        <v>4694</v>
      </c>
      <c r="D448" s="665" t="s">
        <v>6616</v>
      </c>
      <c r="E448" s="665" t="s">
        <v>6617</v>
      </c>
      <c r="F448" s="668">
        <v>3</v>
      </c>
      <c r="G448" s="668">
        <v>2433</v>
      </c>
      <c r="H448" s="668">
        <v>1</v>
      </c>
      <c r="I448" s="668">
        <v>811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6605</v>
      </c>
      <c r="B449" s="665" t="s">
        <v>6110</v>
      </c>
      <c r="C449" s="665" t="s">
        <v>4694</v>
      </c>
      <c r="D449" s="665" t="s">
        <v>6618</v>
      </c>
      <c r="E449" s="665" t="s">
        <v>6619</v>
      </c>
      <c r="F449" s="668">
        <v>3</v>
      </c>
      <c r="G449" s="668">
        <v>2433</v>
      </c>
      <c r="H449" s="668">
        <v>1</v>
      </c>
      <c r="I449" s="668">
        <v>811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6605</v>
      </c>
      <c r="B450" s="665" t="s">
        <v>6110</v>
      </c>
      <c r="C450" s="665" t="s">
        <v>4694</v>
      </c>
      <c r="D450" s="665" t="s">
        <v>5938</v>
      </c>
      <c r="E450" s="665" t="s">
        <v>5939</v>
      </c>
      <c r="F450" s="668">
        <v>34</v>
      </c>
      <c r="G450" s="668">
        <v>5669</v>
      </c>
      <c r="H450" s="668">
        <v>1</v>
      </c>
      <c r="I450" s="668">
        <v>166.73529411764707</v>
      </c>
      <c r="J450" s="668">
        <v>20</v>
      </c>
      <c r="K450" s="668">
        <v>3340</v>
      </c>
      <c r="L450" s="668">
        <v>0.58916916563767863</v>
      </c>
      <c r="M450" s="668">
        <v>167</v>
      </c>
      <c r="N450" s="668">
        <v>19</v>
      </c>
      <c r="O450" s="668">
        <v>3192</v>
      </c>
      <c r="P450" s="681">
        <v>0.5630622684776857</v>
      </c>
      <c r="Q450" s="669">
        <v>168</v>
      </c>
    </row>
    <row r="451" spans="1:17" ht="14.4" customHeight="1" x14ac:dyDescent="0.3">
      <c r="A451" s="664" t="s">
        <v>6605</v>
      </c>
      <c r="B451" s="665" t="s">
        <v>6110</v>
      </c>
      <c r="C451" s="665" t="s">
        <v>4694</v>
      </c>
      <c r="D451" s="665" t="s">
        <v>6620</v>
      </c>
      <c r="E451" s="665" t="s">
        <v>6621</v>
      </c>
      <c r="F451" s="668">
        <v>34</v>
      </c>
      <c r="G451" s="668">
        <v>5873</v>
      </c>
      <c r="H451" s="668">
        <v>1</v>
      </c>
      <c r="I451" s="668">
        <v>172.73529411764707</v>
      </c>
      <c r="J451" s="668">
        <v>20</v>
      </c>
      <c r="K451" s="668">
        <v>3460</v>
      </c>
      <c r="L451" s="668">
        <v>0.58913672739656053</v>
      </c>
      <c r="M451" s="668">
        <v>173</v>
      </c>
      <c r="N451" s="668">
        <v>19</v>
      </c>
      <c r="O451" s="668">
        <v>3306</v>
      </c>
      <c r="P451" s="681">
        <v>0.56291503490549977</v>
      </c>
      <c r="Q451" s="669">
        <v>174</v>
      </c>
    </row>
    <row r="452" spans="1:17" ht="14.4" customHeight="1" x14ac:dyDescent="0.3">
      <c r="A452" s="664" t="s">
        <v>6605</v>
      </c>
      <c r="B452" s="665" t="s">
        <v>6110</v>
      </c>
      <c r="C452" s="665" t="s">
        <v>4694</v>
      </c>
      <c r="D452" s="665" t="s">
        <v>6622</v>
      </c>
      <c r="E452" s="665" t="s">
        <v>6623</v>
      </c>
      <c r="F452" s="668">
        <v>1</v>
      </c>
      <c r="G452" s="668">
        <v>351</v>
      </c>
      <c r="H452" s="668">
        <v>1</v>
      </c>
      <c r="I452" s="668">
        <v>351</v>
      </c>
      <c r="J452" s="668"/>
      <c r="K452" s="668"/>
      <c r="L452" s="668"/>
      <c r="M452" s="668"/>
      <c r="N452" s="668">
        <v>1</v>
      </c>
      <c r="O452" s="668">
        <v>352</v>
      </c>
      <c r="P452" s="681">
        <v>1.0028490028490029</v>
      </c>
      <c r="Q452" s="669">
        <v>352</v>
      </c>
    </row>
    <row r="453" spans="1:17" ht="14.4" customHeight="1" x14ac:dyDescent="0.3">
      <c r="A453" s="664" t="s">
        <v>6605</v>
      </c>
      <c r="B453" s="665" t="s">
        <v>6110</v>
      </c>
      <c r="C453" s="665" t="s">
        <v>4694</v>
      </c>
      <c r="D453" s="665" t="s">
        <v>6624</v>
      </c>
      <c r="E453" s="665" t="s">
        <v>6625</v>
      </c>
      <c r="F453" s="668">
        <v>3</v>
      </c>
      <c r="G453" s="668">
        <v>1638</v>
      </c>
      <c r="H453" s="668">
        <v>1</v>
      </c>
      <c r="I453" s="668">
        <v>546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6605</v>
      </c>
      <c r="B454" s="665" t="s">
        <v>6110</v>
      </c>
      <c r="C454" s="665" t="s">
        <v>4694</v>
      </c>
      <c r="D454" s="665" t="s">
        <v>6626</v>
      </c>
      <c r="E454" s="665" t="s">
        <v>6627</v>
      </c>
      <c r="F454" s="668">
        <v>1</v>
      </c>
      <c r="G454" s="668">
        <v>675</v>
      </c>
      <c r="H454" s="668">
        <v>1</v>
      </c>
      <c r="I454" s="668">
        <v>675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6605</v>
      </c>
      <c r="B455" s="665" t="s">
        <v>6110</v>
      </c>
      <c r="C455" s="665" t="s">
        <v>4694</v>
      </c>
      <c r="D455" s="665" t="s">
        <v>6628</v>
      </c>
      <c r="E455" s="665" t="s">
        <v>6629</v>
      </c>
      <c r="F455" s="668">
        <v>1</v>
      </c>
      <c r="G455" s="668">
        <v>510</v>
      </c>
      <c r="H455" s="668">
        <v>1</v>
      </c>
      <c r="I455" s="668">
        <v>510</v>
      </c>
      <c r="J455" s="668"/>
      <c r="K455" s="668"/>
      <c r="L455" s="668"/>
      <c r="M455" s="668"/>
      <c r="N455" s="668">
        <v>1</v>
      </c>
      <c r="O455" s="668">
        <v>513</v>
      </c>
      <c r="P455" s="681">
        <v>1.0058823529411764</v>
      </c>
      <c r="Q455" s="669">
        <v>513</v>
      </c>
    </row>
    <row r="456" spans="1:17" ht="14.4" customHeight="1" x14ac:dyDescent="0.3">
      <c r="A456" s="664" t="s">
        <v>6605</v>
      </c>
      <c r="B456" s="665" t="s">
        <v>6110</v>
      </c>
      <c r="C456" s="665" t="s">
        <v>4694</v>
      </c>
      <c r="D456" s="665" t="s">
        <v>6630</v>
      </c>
      <c r="E456" s="665" t="s">
        <v>6631</v>
      </c>
      <c r="F456" s="668">
        <v>1</v>
      </c>
      <c r="G456" s="668">
        <v>420</v>
      </c>
      <c r="H456" s="668">
        <v>1</v>
      </c>
      <c r="I456" s="668">
        <v>420</v>
      </c>
      <c r="J456" s="668"/>
      <c r="K456" s="668"/>
      <c r="L456" s="668"/>
      <c r="M456" s="668"/>
      <c r="N456" s="668">
        <v>1</v>
      </c>
      <c r="O456" s="668">
        <v>423</v>
      </c>
      <c r="P456" s="681">
        <v>1.0071428571428571</v>
      </c>
      <c r="Q456" s="669">
        <v>423</v>
      </c>
    </row>
    <row r="457" spans="1:17" ht="14.4" customHeight="1" x14ac:dyDescent="0.3">
      <c r="A457" s="664" t="s">
        <v>6605</v>
      </c>
      <c r="B457" s="665" t="s">
        <v>6110</v>
      </c>
      <c r="C457" s="665" t="s">
        <v>4694</v>
      </c>
      <c r="D457" s="665" t="s">
        <v>6632</v>
      </c>
      <c r="E457" s="665" t="s">
        <v>6633</v>
      </c>
      <c r="F457" s="668">
        <v>3</v>
      </c>
      <c r="G457" s="668">
        <v>1038</v>
      </c>
      <c r="H457" s="668">
        <v>1</v>
      </c>
      <c r="I457" s="668">
        <v>346</v>
      </c>
      <c r="J457" s="668">
        <v>1</v>
      </c>
      <c r="K457" s="668">
        <v>347</v>
      </c>
      <c r="L457" s="668">
        <v>0.33429672447013487</v>
      </c>
      <c r="M457" s="668">
        <v>347</v>
      </c>
      <c r="N457" s="668"/>
      <c r="O457" s="668"/>
      <c r="P457" s="681"/>
      <c r="Q457" s="669"/>
    </row>
    <row r="458" spans="1:17" ht="14.4" customHeight="1" x14ac:dyDescent="0.3">
      <c r="A458" s="664" t="s">
        <v>6605</v>
      </c>
      <c r="B458" s="665" t="s">
        <v>6110</v>
      </c>
      <c r="C458" s="665" t="s">
        <v>4694</v>
      </c>
      <c r="D458" s="665" t="s">
        <v>6634</v>
      </c>
      <c r="E458" s="665" t="s">
        <v>6635</v>
      </c>
      <c r="F458" s="668"/>
      <c r="G458" s="668"/>
      <c r="H458" s="668"/>
      <c r="I458" s="668"/>
      <c r="J458" s="668">
        <v>1</v>
      </c>
      <c r="K458" s="668">
        <v>219</v>
      </c>
      <c r="L458" s="668"/>
      <c r="M458" s="668">
        <v>219</v>
      </c>
      <c r="N458" s="668"/>
      <c r="O458" s="668"/>
      <c r="P458" s="681"/>
      <c r="Q458" s="669"/>
    </row>
    <row r="459" spans="1:17" ht="14.4" customHeight="1" x14ac:dyDescent="0.3">
      <c r="A459" s="664" t="s">
        <v>6605</v>
      </c>
      <c r="B459" s="665" t="s">
        <v>6110</v>
      </c>
      <c r="C459" s="665" t="s">
        <v>4694</v>
      </c>
      <c r="D459" s="665" t="s">
        <v>6636</v>
      </c>
      <c r="E459" s="665" t="s">
        <v>6637</v>
      </c>
      <c r="F459" s="668">
        <v>2</v>
      </c>
      <c r="G459" s="668">
        <v>222</v>
      </c>
      <c r="H459" s="668">
        <v>1</v>
      </c>
      <c r="I459" s="668">
        <v>111</v>
      </c>
      <c r="J459" s="668">
        <v>1</v>
      </c>
      <c r="K459" s="668">
        <v>111</v>
      </c>
      <c r="L459" s="668">
        <v>0.5</v>
      </c>
      <c r="M459" s="668">
        <v>111</v>
      </c>
      <c r="N459" s="668">
        <v>1</v>
      </c>
      <c r="O459" s="668">
        <v>111</v>
      </c>
      <c r="P459" s="681">
        <v>0.5</v>
      </c>
      <c r="Q459" s="669">
        <v>111</v>
      </c>
    </row>
    <row r="460" spans="1:17" ht="14.4" customHeight="1" x14ac:dyDescent="0.3">
      <c r="A460" s="664" t="s">
        <v>6605</v>
      </c>
      <c r="B460" s="665" t="s">
        <v>6110</v>
      </c>
      <c r="C460" s="665" t="s">
        <v>4694</v>
      </c>
      <c r="D460" s="665" t="s">
        <v>6638</v>
      </c>
      <c r="E460" s="665" t="s">
        <v>6639</v>
      </c>
      <c r="F460" s="668"/>
      <c r="G460" s="668"/>
      <c r="H460" s="668"/>
      <c r="I460" s="668"/>
      <c r="J460" s="668"/>
      <c r="K460" s="668"/>
      <c r="L460" s="668"/>
      <c r="M460" s="668"/>
      <c r="N460" s="668">
        <v>3</v>
      </c>
      <c r="O460" s="668">
        <v>993</v>
      </c>
      <c r="P460" s="681"/>
      <c r="Q460" s="669">
        <v>331</v>
      </c>
    </row>
    <row r="461" spans="1:17" ht="14.4" customHeight="1" x14ac:dyDescent="0.3">
      <c r="A461" s="664" t="s">
        <v>6605</v>
      </c>
      <c r="B461" s="665" t="s">
        <v>6110</v>
      </c>
      <c r="C461" s="665" t="s">
        <v>4694</v>
      </c>
      <c r="D461" s="665" t="s">
        <v>6640</v>
      </c>
      <c r="E461" s="665" t="s">
        <v>6641</v>
      </c>
      <c r="F461" s="668">
        <v>2</v>
      </c>
      <c r="G461" s="668">
        <v>622</v>
      </c>
      <c r="H461" s="668">
        <v>1</v>
      </c>
      <c r="I461" s="668">
        <v>311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6605</v>
      </c>
      <c r="B462" s="665" t="s">
        <v>6110</v>
      </c>
      <c r="C462" s="665" t="s">
        <v>4694</v>
      </c>
      <c r="D462" s="665" t="s">
        <v>5809</v>
      </c>
      <c r="E462" s="665" t="s">
        <v>5810</v>
      </c>
      <c r="F462" s="668"/>
      <c r="G462" s="668"/>
      <c r="H462" s="668"/>
      <c r="I462" s="668"/>
      <c r="J462" s="668">
        <v>4</v>
      </c>
      <c r="K462" s="668">
        <v>92</v>
      </c>
      <c r="L462" s="668"/>
      <c r="M462" s="668">
        <v>23</v>
      </c>
      <c r="N462" s="668">
        <v>1</v>
      </c>
      <c r="O462" s="668">
        <v>23</v>
      </c>
      <c r="P462" s="681"/>
      <c r="Q462" s="669">
        <v>23</v>
      </c>
    </row>
    <row r="463" spans="1:17" ht="14.4" customHeight="1" x14ac:dyDescent="0.3">
      <c r="A463" s="664" t="s">
        <v>6605</v>
      </c>
      <c r="B463" s="665" t="s">
        <v>6110</v>
      </c>
      <c r="C463" s="665" t="s">
        <v>4694</v>
      </c>
      <c r="D463" s="665" t="s">
        <v>5811</v>
      </c>
      <c r="E463" s="665" t="s">
        <v>5812</v>
      </c>
      <c r="F463" s="668"/>
      <c r="G463" s="668"/>
      <c r="H463" s="668"/>
      <c r="I463" s="668"/>
      <c r="J463" s="668">
        <v>3</v>
      </c>
      <c r="K463" s="668">
        <v>3804</v>
      </c>
      <c r="L463" s="668"/>
      <c r="M463" s="668">
        <v>1268</v>
      </c>
      <c r="N463" s="668"/>
      <c r="O463" s="668"/>
      <c r="P463" s="681"/>
      <c r="Q463" s="669"/>
    </row>
    <row r="464" spans="1:17" ht="14.4" customHeight="1" x14ac:dyDescent="0.3">
      <c r="A464" s="664" t="s">
        <v>6605</v>
      </c>
      <c r="B464" s="665" t="s">
        <v>6110</v>
      </c>
      <c r="C464" s="665" t="s">
        <v>4694</v>
      </c>
      <c r="D464" s="665" t="s">
        <v>5982</v>
      </c>
      <c r="E464" s="665" t="s">
        <v>5983</v>
      </c>
      <c r="F464" s="668">
        <v>1</v>
      </c>
      <c r="G464" s="668">
        <v>148</v>
      </c>
      <c r="H464" s="668">
        <v>1</v>
      </c>
      <c r="I464" s="668">
        <v>148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6605</v>
      </c>
      <c r="B465" s="665" t="s">
        <v>6110</v>
      </c>
      <c r="C465" s="665" t="s">
        <v>4694</v>
      </c>
      <c r="D465" s="665" t="s">
        <v>6642</v>
      </c>
      <c r="E465" s="665" t="s">
        <v>6643</v>
      </c>
      <c r="F465" s="668">
        <v>1</v>
      </c>
      <c r="G465" s="668">
        <v>206</v>
      </c>
      <c r="H465" s="668">
        <v>1</v>
      </c>
      <c r="I465" s="668">
        <v>206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6605</v>
      </c>
      <c r="B466" s="665" t="s">
        <v>6110</v>
      </c>
      <c r="C466" s="665" t="s">
        <v>4694</v>
      </c>
      <c r="D466" s="665" t="s">
        <v>6644</v>
      </c>
      <c r="E466" s="665" t="s">
        <v>6645</v>
      </c>
      <c r="F466" s="668">
        <v>34</v>
      </c>
      <c r="G466" s="668">
        <v>1317</v>
      </c>
      <c r="H466" s="668">
        <v>1</v>
      </c>
      <c r="I466" s="668">
        <v>38.735294117647058</v>
      </c>
      <c r="J466" s="668">
        <v>20</v>
      </c>
      <c r="K466" s="668">
        <v>780</v>
      </c>
      <c r="L466" s="668">
        <v>0.592255125284738</v>
      </c>
      <c r="M466" s="668">
        <v>39</v>
      </c>
      <c r="N466" s="668">
        <v>19</v>
      </c>
      <c r="O466" s="668">
        <v>760</v>
      </c>
      <c r="P466" s="681">
        <v>0.57706909643128323</v>
      </c>
      <c r="Q466" s="669">
        <v>40</v>
      </c>
    </row>
    <row r="467" spans="1:17" ht="14.4" customHeight="1" x14ac:dyDescent="0.3">
      <c r="A467" s="664" t="s">
        <v>6605</v>
      </c>
      <c r="B467" s="665" t="s">
        <v>6110</v>
      </c>
      <c r="C467" s="665" t="s">
        <v>4694</v>
      </c>
      <c r="D467" s="665" t="s">
        <v>6646</v>
      </c>
      <c r="E467" s="665" t="s">
        <v>6647</v>
      </c>
      <c r="F467" s="668">
        <v>1</v>
      </c>
      <c r="G467" s="668">
        <v>5000</v>
      </c>
      <c r="H467" s="668">
        <v>1</v>
      </c>
      <c r="I467" s="668">
        <v>5000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6605</v>
      </c>
      <c r="B468" s="665" t="s">
        <v>6110</v>
      </c>
      <c r="C468" s="665" t="s">
        <v>4694</v>
      </c>
      <c r="D468" s="665" t="s">
        <v>6020</v>
      </c>
      <c r="E468" s="665" t="s">
        <v>6021</v>
      </c>
      <c r="F468" s="668">
        <v>35</v>
      </c>
      <c r="G468" s="668">
        <v>5941</v>
      </c>
      <c r="H468" s="668">
        <v>1</v>
      </c>
      <c r="I468" s="668">
        <v>169.74285714285713</v>
      </c>
      <c r="J468" s="668">
        <v>20</v>
      </c>
      <c r="K468" s="668">
        <v>3400</v>
      </c>
      <c r="L468" s="668">
        <v>0.572294226561185</v>
      </c>
      <c r="M468" s="668">
        <v>170</v>
      </c>
      <c r="N468" s="668">
        <v>19</v>
      </c>
      <c r="O468" s="668">
        <v>3249</v>
      </c>
      <c r="P468" s="681">
        <v>0.54687763002861467</v>
      </c>
      <c r="Q468" s="669">
        <v>171</v>
      </c>
    </row>
    <row r="469" spans="1:17" ht="14.4" customHeight="1" x14ac:dyDescent="0.3">
      <c r="A469" s="664" t="s">
        <v>6605</v>
      </c>
      <c r="B469" s="665" t="s">
        <v>6110</v>
      </c>
      <c r="C469" s="665" t="s">
        <v>4694</v>
      </c>
      <c r="D469" s="665" t="s">
        <v>6648</v>
      </c>
      <c r="E469" s="665" t="s">
        <v>6649</v>
      </c>
      <c r="F469" s="668">
        <v>34</v>
      </c>
      <c r="G469" s="668">
        <v>11823</v>
      </c>
      <c r="H469" s="668">
        <v>1</v>
      </c>
      <c r="I469" s="668">
        <v>347.73529411764707</v>
      </c>
      <c r="J469" s="668">
        <v>20</v>
      </c>
      <c r="K469" s="668">
        <v>6960</v>
      </c>
      <c r="L469" s="668">
        <v>0.58868307536158337</v>
      </c>
      <c r="M469" s="668">
        <v>348</v>
      </c>
      <c r="N469" s="668">
        <v>19</v>
      </c>
      <c r="O469" s="668">
        <v>6650</v>
      </c>
      <c r="P469" s="681">
        <v>0.56246299585553583</v>
      </c>
      <c r="Q469" s="669">
        <v>350</v>
      </c>
    </row>
    <row r="470" spans="1:17" ht="14.4" customHeight="1" x14ac:dyDescent="0.3">
      <c r="A470" s="664" t="s">
        <v>6605</v>
      </c>
      <c r="B470" s="665" t="s">
        <v>6110</v>
      </c>
      <c r="C470" s="665" t="s">
        <v>4694</v>
      </c>
      <c r="D470" s="665" t="s">
        <v>6046</v>
      </c>
      <c r="E470" s="665" t="s">
        <v>6047</v>
      </c>
      <c r="F470" s="668">
        <v>34</v>
      </c>
      <c r="G470" s="668">
        <v>5873</v>
      </c>
      <c r="H470" s="668">
        <v>1</v>
      </c>
      <c r="I470" s="668">
        <v>172.73529411764707</v>
      </c>
      <c r="J470" s="668">
        <v>20</v>
      </c>
      <c r="K470" s="668">
        <v>3460</v>
      </c>
      <c r="L470" s="668">
        <v>0.58913672739656053</v>
      </c>
      <c r="M470" s="668">
        <v>173</v>
      </c>
      <c r="N470" s="668">
        <v>19</v>
      </c>
      <c r="O470" s="668">
        <v>3306</v>
      </c>
      <c r="P470" s="681">
        <v>0.56291503490549977</v>
      </c>
      <c r="Q470" s="669">
        <v>174</v>
      </c>
    </row>
    <row r="471" spans="1:17" ht="14.4" customHeight="1" x14ac:dyDescent="0.3">
      <c r="A471" s="664" t="s">
        <v>6605</v>
      </c>
      <c r="B471" s="665" t="s">
        <v>6110</v>
      </c>
      <c r="C471" s="665" t="s">
        <v>4694</v>
      </c>
      <c r="D471" s="665" t="s">
        <v>5815</v>
      </c>
      <c r="E471" s="665" t="s">
        <v>5816</v>
      </c>
      <c r="F471" s="668">
        <v>14</v>
      </c>
      <c r="G471" s="668">
        <v>6020</v>
      </c>
      <c r="H471" s="668">
        <v>1</v>
      </c>
      <c r="I471" s="668">
        <v>430</v>
      </c>
      <c r="J471" s="668">
        <v>56</v>
      </c>
      <c r="K471" s="668">
        <v>24192</v>
      </c>
      <c r="L471" s="668">
        <v>4.0186046511627911</v>
      </c>
      <c r="M471" s="668">
        <v>432</v>
      </c>
      <c r="N471" s="668"/>
      <c r="O471" s="668"/>
      <c r="P471" s="681"/>
      <c r="Q471" s="669"/>
    </row>
    <row r="472" spans="1:17" ht="14.4" customHeight="1" x14ac:dyDescent="0.3">
      <c r="A472" s="664" t="s">
        <v>6605</v>
      </c>
      <c r="B472" s="665" t="s">
        <v>6110</v>
      </c>
      <c r="C472" s="665" t="s">
        <v>4694</v>
      </c>
      <c r="D472" s="665" t="s">
        <v>6650</v>
      </c>
      <c r="E472" s="665" t="s">
        <v>6651</v>
      </c>
      <c r="F472" s="668">
        <v>1</v>
      </c>
      <c r="G472" s="668">
        <v>675</v>
      </c>
      <c r="H472" s="668">
        <v>1</v>
      </c>
      <c r="I472" s="668">
        <v>675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6605</v>
      </c>
      <c r="B473" s="665" t="s">
        <v>6110</v>
      </c>
      <c r="C473" s="665" t="s">
        <v>4694</v>
      </c>
      <c r="D473" s="665" t="s">
        <v>6652</v>
      </c>
      <c r="E473" s="665" t="s">
        <v>6653</v>
      </c>
      <c r="F473" s="668">
        <v>1</v>
      </c>
      <c r="G473" s="668">
        <v>474</v>
      </c>
      <c r="H473" s="668">
        <v>1</v>
      </c>
      <c r="I473" s="668">
        <v>474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6605</v>
      </c>
      <c r="B474" s="665" t="s">
        <v>6110</v>
      </c>
      <c r="C474" s="665" t="s">
        <v>4694</v>
      </c>
      <c r="D474" s="665" t="s">
        <v>6654</v>
      </c>
      <c r="E474" s="665" t="s">
        <v>6655</v>
      </c>
      <c r="F474" s="668">
        <v>1</v>
      </c>
      <c r="G474" s="668">
        <v>288</v>
      </c>
      <c r="H474" s="668">
        <v>1</v>
      </c>
      <c r="I474" s="668">
        <v>288</v>
      </c>
      <c r="J474" s="668"/>
      <c r="K474" s="668"/>
      <c r="L474" s="668"/>
      <c r="M474" s="668"/>
      <c r="N474" s="668">
        <v>1</v>
      </c>
      <c r="O474" s="668">
        <v>291</v>
      </c>
      <c r="P474" s="681">
        <v>1.0104166666666667</v>
      </c>
      <c r="Q474" s="669">
        <v>291</v>
      </c>
    </row>
    <row r="475" spans="1:17" ht="14.4" customHeight="1" x14ac:dyDescent="0.3">
      <c r="A475" s="664" t="s">
        <v>6605</v>
      </c>
      <c r="B475" s="665" t="s">
        <v>6110</v>
      </c>
      <c r="C475" s="665" t="s">
        <v>4694</v>
      </c>
      <c r="D475" s="665" t="s">
        <v>6656</v>
      </c>
      <c r="E475" s="665" t="s">
        <v>6657</v>
      </c>
      <c r="F475" s="668">
        <v>3</v>
      </c>
      <c r="G475" s="668">
        <v>2433</v>
      </c>
      <c r="H475" s="668">
        <v>1</v>
      </c>
      <c r="I475" s="668">
        <v>811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6605</v>
      </c>
      <c r="B476" s="665" t="s">
        <v>6110</v>
      </c>
      <c r="C476" s="665" t="s">
        <v>4694</v>
      </c>
      <c r="D476" s="665" t="s">
        <v>5817</v>
      </c>
      <c r="E476" s="665" t="s">
        <v>5818</v>
      </c>
      <c r="F476" s="668">
        <v>14</v>
      </c>
      <c r="G476" s="668">
        <v>14084</v>
      </c>
      <c r="H476" s="668">
        <v>1</v>
      </c>
      <c r="I476" s="668">
        <v>1006</v>
      </c>
      <c r="J476" s="668">
        <v>56</v>
      </c>
      <c r="K476" s="668">
        <v>56448</v>
      </c>
      <c r="L476" s="668">
        <v>4.0079522862823058</v>
      </c>
      <c r="M476" s="668">
        <v>1008</v>
      </c>
      <c r="N476" s="668"/>
      <c r="O476" s="668"/>
      <c r="P476" s="681"/>
      <c r="Q476" s="669"/>
    </row>
    <row r="477" spans="1:17" ht="14.4" customHeight="1" x14ac:dyDescent="0.3">
      <c r="A477" s="664" t="s">
        <v>6605</v>
      </c>
      <c r="B477" s="665" t="s">
        <v>6110</v>
      </c>
      <c r="C477" s="665" t="s">
        <v>4694</v>
      </c>
      <c r="D477" s="665" t="s">
        <v>6658</v>
      </c>
      <c r="E477" s="665" t="s">
        <v>6659</v>
      </c>
      <c r="F477" s="668">
        <v>34</v>
      </c>
      <c r="G477" s="668">
        <v>5669</v>
      </c>
      <c r="H477" s="668">
        <v>1</v>
      </c>
      <c r="I477" s="668">
        <v>166.73529411764707</v>
      </c>
      <c r="J477" s="668">
        <v>20</v>
      </c>
      <c r="K477" s="668">
        <v>3340</v>
      </c>
      <c r="L477" s="668">
        <v>0.58916916563767863</v>
      </c>
      <c r="M477" s="668">
        <v>167</v>
      </c>
      <c r="N477" s="668">
        <v>19</v>
      </c>
      <c r="O477" s="668">
        <v>3192</v>
      </c>
      <c r="P477" s="681">
        <v>0.5630622684776857</v>
      </c>
      <c r="Q477" s="669">
        <v>168</v>
      </c>
    </row>
    <row r="478" spans="1:17" ht="14.4" customHeight="1" x14ac:dyDescent="0.3">
      <c r="A478" s="664" t="s">
        <v>6605</v>
      </c>
      <c r="B478" s="665" t="s">
        <v>6110</v>
      </c>
      <c r="C478" s="665" t="s">
        <v>4694</v>
      </c>
      <c r="D478" s="665" t="s">
        <v>6660</v>
      </c>
      <c r="E478" s="665" t="s">
        <v>6661</v>
      </c>
      <c r="F478" s="668">
        <v>9</v>
      </c>
      <c r="G478" s="668">
        <v>5175</v>
      </c>
      <c r="H478" s="668">
        <v>1</v>
      </c>
      <c r="I478" s="668">
        <v>575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6605</v>
      </c>
      <c r="B479" s="665" t="s">
        <v>6110</v>
      </c>
      <c r="C479" s="665" t="s">
        <v>4694</v>
      </c>
      <c r="D479" s="665" t="s">
        <v>6662</v>
      </c>
      <c r="E479" s="665" t="s">
        <v>6663</v>
      </c>
      <c r="F479" s="668">
        <v>3</v>
      </c>
      <c r="G479" s="668">
        <v>2433</v>
      </c>
      <c r="H479" s="668">
        <v>1</v>
      </c>
      <c r="I479" s="668">
        <v>811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6605</v>
      </c>
      <c r="B480" s="665" t="s">
        <v>6110</v>
      </c>
      <c r="C480" s="665" t="s">
        <v>4694</v>
      </c>
      <c r="D480" s="665" t="s">
        <v>6664</v>
      </c>
      <c r="E480" s="665" t="s">
        <v>6665</v>
      </c>
      <c r="F480" s="668">
        <v>34</v>
      </c>
      <c r="G480" s="668">
        <v>10980</v>
      </c>
      <c r="H480" s="668">
        <v>1</v>
      </c>
      <c r="I480" s="668">
        <v>322.94117647058823</v>
      </c>
      <c r="J480" s="668">
        <v>15</v>
      </c>
      <c r="K480" s="668">
        <v>4920</v>
      </c>
      <c r="L480" s="668">
        <v>0.44808743169398907</v>
      </c>
      <c r="M480" s="668">
        <v>328</v>
      </c>
      <c r="N480" s="668">
        <v>17</v>
      </c>
      <c r="O480" s="668">
        <v>5729</v>
      </c>
      <c r="P480" s="681">
        <v>0.52176684881602919</v>
      </c>
      <c r="Q480" s="669">
        <v>337</v>
      </c>
    </row>
    <row r="481" spans="1:17" ht="14.4" customHeight="1" x14ac:dyDescent="0.3">
      <c r="A481" s="664" t="s">
        <v>6605</v>
      </c>
      <c r="B481" s="665" t="s">
        <v>6110</v>
      </c>
      <c r="C481" s="665" t="s">
        <v>4694</v>
      </c>
      <c r="D481" s="665" t="s">
        <v>6666</v>
      </c>
      <c r="E481" s="665" t="s">
        <v>6639</v>
      </c>
      <c r="F481" s="668"/>
      <c r="G481" s="668"/>
      <c r="H481" s="668"/>
      <c r="I481" s="668"/>
      <c r="J481" s="668"/>
      <c r="K481" s="668"/>
      <c r="L481" s="668"/>
      <c r="M481" s="668"/>
      <c r="N481" s="668">
        <v>2</v>
      </c>
      <c r="O481" s="668">
        <v>4854</v>
      </c>
      <c r="P481" s="681"/>
      <c r="Q481" s="669">
        <v>2427</v>
      </c>
    </row>
    <row r="482" spans="1:17" ht="14.4" customHeight="1" x14ac:dyDescent="0.3">
      <c r="A482" s="664" t="s">
        <v>6605</v>
      </c>
      <c r="B482" s="665" t="s">
        <v>6110</v>
      </c>
      <c r="C482" s="665" t="s">
        <v>4694</v>
      </c>
      <c r="D482" s="665" t="s">
        <v>6667</v>
      </c>
      <c r="E482" s="665" t="s">
        <v>6668</v>
      </c>
      <c r="F482" s="668">
        <v>1</v>
      </c>
      <c r="G482" s="668">
        <v>4053</v>
      </c>
      <c r="H482" s="668">
        <v>1</v>
      </c>
      <c r="I482" s="668">
        <v>4053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6605</v>
      </c>
      <c r="B483" s="665" t="s">
        <v>6110</v>
      </c>
      <c r="C483" s="665" t="s">
        <v>4694</v>
      </c>
      <c r="D483" s="665" t="s">
        <v>6669</v>
      </c>
      <c r="E483" s="665" t="s">
        <v>6670</v>
      </c>
      <c r="F483" s="668">
        <v>1</v>
      </c>
      <c r="G483" s="668">
        <v>250</v>
      </c>
      <c r="H483" s="668">
        <v>1</v>
      </c>
      <c r="I483" s="668">
        <v>250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6605</v>
      </c>
      <c r="B484" s="665" t="s">
        <v>6110</v>
      </c>
      <c r="C484" s="665" t="s">
        <v>4694</v>
      </c>
      <c r="D484" s="665" t="s">
        <v>6671</v>
      </c>
      <c r="E484" s="665" t="s">
        <v>6672</v>
      </c>
      <c r="F484" s="668">
        <v>1</v>
      </c>
      <c r="G484" s="668">
        <v>423</v>
      </c>
      <c r="H484" s="668">
        <v>1</v>
      </c>
      <c r="I484" s="668">
        <v>423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thickBot="1" x14ac:dyDescent="0.35">
      <c r="A485" s="670" t="s">
        <v>6605</v>
      </c>
      <c r="B485" s="671" t="s">
        <v>6110</v>
      </c>
      <c r="C485" s="671" t="s">
        <v>4694</v>
      </c>
      <c r="D485" s="671" t="s">
        <v>6673</v>
      </c>
      <c r="E485" s="671" t="s">
        <v>6674</v>
      </c>
      <c r="F485" s="674"/>
      <c r="G485" s="674"/>
      <c r="H485" s="674"/>
      <c r="I485" s="674"/>
      <c r="J485" s="674"/>
      <c r="K485" s="674"/>
      <c r="L485" s="674"/>
      <c r="M485" s="674"/>
      <c r="N485" s="674">
        <v>2</v>
      </c>
      <c r="O485" s="674">
        <v>15332</v>
      </c>
      <c r="P485" s="682"/>
      <c r="Q485" s="675">
        <v>7666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7010</v>
      </c>
      <c r="D3" s="197">
        <f>SUBTOTAL(9,D6:D1048576)</f>
        <v>6808</v>
      </c>
      <c r="E3" s="197">
        <f>SUBTOTAL(9,E6:E1048576)</f>
        <v>6972</v>
      </c>
      <c r="F3" s="198">
        <f>IF(OR(E3=0,C3=0),"",E3/C3)</f>
        <v>0.99457917261055639</v>
      </c>
      <c r="G3" s="453">
        <f>SUBTOTAL(9,G6:G1048576)</f>
        <v>13071.524399999998</v>
      </c>
      <c r="H3" s="454">
        <f>SUBTOTAL(9,H6:H1048576)</f>
        <v>12839.548499999999</v>
      </c>
      <c r="I3" s="454">
        <f>SUBTOTAL(9,I6:I1048576)</f>
        <v>12972.404899999998</v>
      </c>
      <c r="J3" s="198">
        <f>IF(OR(I3=0,G3=0),"",I3/G3)</f>
        <v>0.9924171430227372</v>
      </c>
      <c r="K3" s="453">
        <f>SUBTOTAL(9,K6:K1048576)</f>
        <v>1644.1</v>
      </c>
      <c r="L3" s="454">
        <f>SUBTOTAL(9,L6:L1048576)</f>
        <v>1612.18</v>
      </c>
      <c r="M3" s="454">
        <f>SUBTOTAL(9,M6:M1048576)</f>
        <v>1633.8200000000002</v>
      </c>
      <c r="N3" s="199">
        <f>IF(OR(M3=0,E3=0),"",M3/E3)</f>
        <v>0.23434021801491683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3"/>
      <c r="B5" s="914"/>
      <c r="C5" s="921">
        <v>2014</v>
      </c>
      <c r="D5" s="921">
        <v>2015</v>
      </c>
      <c r="E5" s="921">
        <v>2016</v>
      </c>
      <c r="F5" s="922" t="s">
        <v>2</v>
      </c>
      <c r="G5" s="932">
        <v>2014</v>
      </c>
      <c r="H5" s="921">
        <v>2015</v>
      </c>
      <c r="I5" s="921">
        <v>2016</v>
      </c>
      <c r="J5" s="922" t="s">
        <v>2</v>
      </c>
      <c r="K5" s="932">
        <v>2014</v>
      </c>
      <c r="L5" s="921">
        <v>2015</v>
      </c>
      <c r="M5" s="921">
        <v>2016</v>
      </c>
      <c r="N5" s="933" t="s">
        <v>93</v>
      </c>
    </row>
    <row r="6" spans="1:14" ht="14.4" customHeight="1" x14ac:dyDescent="0.3">
      <c r="A6" s="915" t="s">
        <v>5268</v>
      </c>
      <c r="B6" s="918" t="s">
        <v>6676</v>
      </c>
      <c r="C6" s="923">
        <v>5705</v>
      </c>
      <c r="D6" s="924">
        <v>5510</v>
      </c>
      <c r="E6" s="924">
        <v>5686</v>
      </c>
      <c r="F6" s="929">
        <v>0.996669588080631</v>
      </c>
      <c r="G6" s="923">
        <v>5976.8424000000005</v>
      </c>
      <c r="H6" s="924">
        <v>5804.6665000000021</v>
      </c>
      <c r="I6" s="924">
        <v>5967.4549000000015</v>
      </c>
      <c r="J6" s="929">
        <v>0.99842935460369531</v>
      </c>
      <c r="K6" s="923">
        <v>684.6</v>
      </c>
      <c r="L6" s="924">
        <v>661.2</v>
      </c>
      <c r="M6" s="924">
        <v>682.32</v>
      </c>
      <c r="N6" s="934">
        <v>120</v>
      </c>
    </row>
    <row r="7" spans="1:14" ht="14.4" customHeight="1" x14ac:dyDescent="0.3">
      <c r="A7" s="916" t="s">
        <v>5280</v>
      </c>
      <c r="B7" s="919" t="s">
        <v>6676</v>
      </c>
      <c r="C7" s="925"/>
      <c r="D7" s="926">
        <v>4</v>
      </c>
      <c r="E7" s="926"/>
      <c r="F7" s="930"/>
      <c r="G7" s="925"/>
      <c r="H7" s="926">
        <v>0.6372000000000001</v>
      </c>
      <c r="I7" s="926"/>
      <c r="J7" s="930"/>
      <c r="K7" s="925"/>
      <c r="L7" s="926">
        <v>0.48</v>
      </c>
      <c r="M7" s="926"/>
      <c r="N7" s="935"/>
    </row>
    <row r="8" spans="1:14" ht="14.4" customHeight="1" x14ac:dyDescent="0.3">
      <c r="A8" s="916" t="s">
        <v>5539</v>
      </c>
      <c r="B8" s="919" t="s">
        <v>6677</v>
      </c>
      <c r="C8" s="925">
        <v>614</v>
      </c>
      <c r="D8" s="926">
        <v>607</v>
      </c>
      <c r="E8" s="926">
        <v>617</v>
      </c>
      <c r="F8" s="930">
        <v>1.004885993485342</v>
      </c>
      <c r="G8" s="925">
        <v>3689.1575999999982</v>
      </c>
      <c r="H8" s="926">
        <v>3648.433999999997</v>
      </c>
      <c r="I8" s="926">
        <v>3707.8503999999994</v>
      </c>
      <c r="J8" s="930">
        <v>1.0050669562070216</v>
      </c>
      <c r="K8" s="925">
        <v>614</v>
      </c>
      <c r="L8" s="926">
        <v>607</v>
      </c>
      <c r="M8" s="926">
        <v>617</v>
      </c>
      <c r="N8" s="935">
        <v>1000</v>
      </c>
    </row>
    <row r="9" spans="1:14" ht="14.4" customHeight="1" thickBot="1" x14ac:dyDescent="0.35">
      <c r="A9" s="917" t="s">
        <v>5537</v>
      </c>
      <c r="B9" s="920" t="s">
        <v>6677</v>
      </c>
      <c r="C9" s="927">
        <v>691</v>
      </c>
      <c r="D9" s="928">
        <v>687</v>
      </c>
      <c r="E9" s="928">
        <v>669</v>
      </c>
      <c r="F9" s="931">
        <v>0.96816208393632419</v>
      </c>
      <c r="G9" s="927">
        <v>3405.5244000000007</v>
      </c>
      <c r="H9" s="928">
        <v>3385.8107999999997</v>
      </c>
      <c r="I9" s="928">
        <v>3297.0995999999986</v>
      </c>
      <c r="J9" s="931">
        <v>0.96816208393632353</v>
      </c>
      <c r="K9" s="927">
        <v>345.5</v>
      </c>
      <c r="L9" s="928">
        <v>343.5</v>
      </c>
      <c r="M9" s="928">
        <v>334.5</v>
      </c>
      <c r="N9" s="93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2017-01-31T10:56:15Z</dcterms:modified>
</cp:coreProperties>
</file>